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'A'!$A$1:$J$52</definedName>
  </definedNames>
  <calcPr fullCalcOnLoad="1" fullPrecision="0" iterate="1" iterateCount="1" iterateDelta="0"/>
</workbook>
</file>

<file path=xl/sharedStrings.xml><?xml version="1.0" encoding="utf-8"?>
<sst xmlns="http://schemas.openxmlformats.org/spreadsheetml/2006/main" count="122" uniqueCount="122">
  <si>
    <t>12月　県南和牛子牛市場成績表（税込み）</t>
  </si>
  <si>
    <t>開催月日　　平成12年12月5日～7日</t>
  </si>
  <si>
    <t>市</t>
  </si>
  <si>
    <t>性</t>
  </si>
  <si>
    <t>上場</t>
  </si>
  <si>
    <t>売　　　　　　　　　　　　　　買</t>
  </si>
  <si>
    <t>場</t>
  </si>
  <si>
    <t>頭数</t>
  </si>
  <si>
    <t>金　　額</t>
  </si>
  <si>
    <t>最高価格</t>
  </si>
  <si>
    <t>最低価格</t>
  </si>
  <si>
    <t>平均価格</t>
  </si>
  <si>
    <t>平均</t>
  </si>
  <si>
    <t>㎏単価</t>
  </si>
  <si>
    <t>名</t>
  </si>
  <si>
    <t>別</t>
  </si>
  <si>
    <t>頭数</t>
  </si>
  <si>
    <t>（円）</t>
  </si>
  <si>
    <t>（円）</t>
  </si>
  <si>
    <t>（円）</t>
  </si>
  <si>
    <t>（円）</t>
  </si>
  <si>
    <t>体重</t>
  </si>
  <si>
    <t>（円）</t>
  </si>
  <si>
    <t>県南</t>
  </si>
  <si>
    <t>雌</t>
  </si>
  <si>
    <t>雄</t>
  </si>
  <si>
    <t>去</t>
  </si>
  <si>
    <t>日</t>
  </si>
  <si>
    <t>計</t>
  </si>
  <si>
    <t>県南</t>
  </si>
  <si>
    <t>雌</t>
  </si>
  <si>
    <t>雄</t>
  </si>
  <si>
    <t>去</t>
  </si>
  <si>
    <t>日</t>
  </si>
  <si>
    <t>計</t>
  </si>
  <si>
    <t>県南</t>
  </si>
  <si>
    <t>雌</t>
  </si>
  <si>
    <t>雄</t>
  </si>
  <si>
    <t>去</t>
  </si>
  <si>
    <t>日</t>
  </si>
  <si>
    <t>計</t>
  </si>
  <si>
    <t>県</t>
  </si>
  <si>
    <t>雌</t>
  </si>
  <si>
    <t>南</t>
  </si>
  <si>
    <t>雄</t>
  </si>
  <si>
    <t>合</t>
  </si>
  <si>
    <t>去</t>
  </si>
  <si>
    <t>計</t>
  </si>
  <si>
    <t>計</t>
  </si>
  <si>
    <t>1２月　中央和牛子牛市場成績表（税込み）</t>
  </si>
  <si>
    <t>開催月日　　平成12年12月12日～14日</t>
  </si>
  <si>
    <t>市</t>
  </si>
  <si>
    <t>性</t>
  </si>
  <si>
    <t>上場</t>
  </si>
  <si>
    <t>売　　　　　　　　　　　　　　買</t>
  </si>
  <si>
    <t>場</t>
  </si>
  <si>
    <t>頭数</t>
  </si>
  <si>
    <t>金　　額</t>
  </si>
  <si>
    <t>最高価格</t>
  </si>
  <si>
    <t>最低価格</t>
  </si>
  <si>
    <t>平均価格</t>
  </si>
  <si>
    <t>平均</t>
  </si>
  <si>
    <t>㎏単価</t>
  </si>
  <si>
    <t>名</t>
  </si>
  <si>
    <t>別</t>
  </si>
  <si>
    <t>頭数</t>
  </si>
  <si>
    <t>（円）</t>
  </si>
  <si>
    <t>（円）</t>
  </si>
  <si>
    <t>（円）</t>
  </si>
  <si>
    <t>（円）</t>
  </si>
  <si>
    <t>体重</t>
  </si>
  <si>
    <t>（円）</t>
  </si>
  <si>
    <t>中央</t>
  </si>
  <si>
    <t>雌</t>
  </si>
  <si>
    <t>雄</t>
  </si>
  <si>
    <t>去</t>
  </si>
  <si>
    <t>日</t>
  </si>
  <si>
    <t>計</t>
  </si>
  <si>
    <t>中央</t>
  </si>
  <si>
    <t>雌</t>
  </si>
  <si>
    <t>雄</t>
  </si>
  <si>
    <t>去</t>
  </si>
  <si>
    <t>日</t>
  </si>
  <si>
    <t>計</t>
  </si>
  <si>
    <t>中央</t>
  </si>
  <si>
    <t>雌</t>
  </si>
  <si>
    <t>雄</t>
  </si>
  <si>
    <t>去</t>
  </si>
  <si>
    <t>日</t>
  </si>
  <si>
    <t>計</t>
  </si>
  <si>
    <t>中</t>
  </si>
  <si>
    <t>雌</t>
  </si>
  <si>
    <t>央</t>
  </si>
  <si>
    <t>雄</t>
  </si>
  <si>
    <t>合</t>
  </si>
  <si>
    <t>去</t>
  </si>
  <si>
    <t>計</t>
  </si>
  <si>
    <t>計</t>
  </si>
  <si>
    <t>12月</t>
  </si>
  <si>
    <t>県市場合計・平均（税込み）</t>
  </si>
  <si>
    <t>性</t>
  </si>
  <si>
    <t>上場</t>
  </si>
  <si>
    <t>売　　　　　　　　　　　　　　　　買</t>
  </si>
  <si>
    <t>頭数</t>
  </si>
  <si>
    <t>金　　額</t>
  </si>
  <si>
    <t>最高価格</t>
  </si>
  <si>
    <t>最低価格</t>
  </si>
  <si>
    <t>平均価格</t>
  </si>
  <si>
    <t>平均</t>
  </si>
  <si>
    <t>㎏単価</t>
  </si>
  <si>
    <t>別</t>
  </si>
  <si>
    <t>頭数</t>
  </si>
  <si>
    <t>（円）</t>
  </si>
  <si>
    <t>（円）</t>
  </si>
  <si>
    <t>（円）</t>
  </si>
  <si>
    <t>（円）</t>
  </si>
  <si>
    <t>体重</t>
  </si>
  <si>
    <t>（円）</t>
  </si>
  <si>
    <t>雌</t>
  </si>
  <si>
    <t>雄</t>
  </si>
  <si>
    <t>去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</si>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</sst>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2.05"/>
      <color indexed="8"/>
      <name val="ＭＳ Ｐゴシック"/>
      <family val="3"/>
    </font>
    <font>
      <b/>
      <sz val="12.05"/>
      <color indexed="8"/>
      <name val="ＭＳ Ｐゴシック"/>
      <family val="3"/>
    </font>
    <font>
      <i/>
      <sz val="12.05"/>
      <color indexed="8"/>
      <name val="ＭＳ Ｐゴシック"/>
      <family val="3"/>
    </font>
    <font>
      <b/>
      <i/>
      <sz val="12.05"/>
      <color indexed="8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 locked="0"/>
    </xf>
    <xf numFmtId="176" fontId="4" fillId="0" borderId="8" xfId="0" applyNumberFormat="1" applyFont="1" applyBorder="1" applyAlignment="1" applyProtection="1">
      <alignment/>
      <protection locked="0"/>
    </xf>
    <xf numFmtId="176" fontId="4" fillId="0" borderId="9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3"/>
  <sheetViews>
    <sheetView tabSelected="1" workbookViewId="0" topLeftCell="A1">
      <selection activeCell="A1" sqref="A1"/>
    </sheetView>
  </sheetViews>
  <sheetFormatPr defaultColWidth="12.00390625" defaultRowHeight="14.25"/>
  <cols>
    <col min="1" max="1" width="4.75390625" style="3" customWidth="1"/>
    <col min="2" max="2" width="3.625" style="3" customWidth="1"/>
    <col min="3" max="4" width="8.875" style="3" customWidth="1"/>
    <col min="5" max="5" width="16.75390625" style="3" customWidth="1"/>
    <col min="6" max="6" width="13.25390625" style="3" customWidth="1"/>
    <col min="7" max="8" width="12.00390625" style="3" customWidth="1"/>
    <col min="9" max="9" width="7.25390625" style="3" customWidth="1"/>
    <col min="10" max="10" width="10.75390625" style="3" customWidth="1"/>
    <col min="11" max="244" width="12.00390625" style="3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2" t="s">
        <v>1</v>
      </c>
      <c r="H1" s="1"/>
      <c r="I1" s="1"/>
      <c r="J1" s="1"/>
    </row>
    <row r="2" spans="1:10" ht="17.25">
      <c r="A2" s="4" t="s">
        <v>2</v>
      </c>
      <c r="B2" s="4" t="s">
        <v>3</v>
      </c>
      <c r="C2" s="4" t="s">
        <v>4</v>
      </c>
      <c r="D2" s="5"/>
      <c r="E2" s="6"/>
      <c r="F2" s="6" t="s">
        <v>5</v>
      </c>
      <c r="G2" s="6"/>
      <c r="H2" s="6"/>
      <c r="I2" s="6"/>
      <c r="J2" s="7"/>
    </row>
    <row r="3" spans="1:10" ht="17.25">
      <c r="A3" s="9" t="s">
        <v>6</v>
      </c>
      <c r="B3" s="8"/>
      <c r="C3" s="8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 ht="17.25">
      <c r="A4" s="10" t="s">
        <v>14</v>
      </c>
      <c r="B4" s="10" t="s">
        <v>15</v>
      </c>
      <c r="C4" s="10" t="s">
        <v>16</v>
      </c>
      <c r="D4" s="11"/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27" t="s">
        <v>22</v>
      </c>
    </row>
    <row r="5" spans="1:10" ht="17.25">
      <c r="A5" s="4" t="s">
        <v>23</v>
      </c>
      <c r="B5" s="13" t="s">
        <v>24</v>
      </c>
      <c r="C5" s="14">
        <v>112</v>
      </c>
      <c r="D5" s="14">
        <v>102</v>
      </c>
      <c r="E5" s="14">
        <v>38814300</v>
      </c>
      <c r="F5" s="14">
        <v>687750</v>
      </c>
      <c r="G5" s="14">
        <v>238350</v>
      </c>
      <c r="H5" s="14">
        <f aca="true" t="shared" si="0" ref="H5:H17">IF(D5="","",+E5/D5)</f>
        <v>380532</v>
      </c>
      <c r="I5" s="14">
        <v>274</v>
      </c>
      <c r="J5" s="15">
        <v>1389</v>
      </c>
    </row>
    <row r="6" spans="1:10" ht="17.25">
      <c r="A6" s="9"/>
      <c r="B6" s="16" t="s">
        <v>25</v>
      </c>
      <c r="C6" s="17"/>
      <c r="D6" s="17"/>
      <c r="E6" s="17"/>
      <c r="F6" s="17"/>
      <c r="G6" s="17"/>
      <c r="H6" s="17">
        <f t="shared" si="0"/>
      </c>
      <c r="I6" s="17"/>
      <c r="J6" s="18"/>
    </row>
    <row r="7" spans="1:10" ht="17.25">
      <c r="A7" s="9">
        <v>5</v>
      </c>
      <c r="B7" s="16" t="s">
        <v>26</v>
      </c>
      <c r="C7" s="17">
        <v>123</v>
      </c>
      <c r="D7" s="17">
        <v>123</v>
      </c>
      <c r="E7" s="17">
        <v>57869700</v>
      </c>
      <c r="F7" s="17">
        <v>705600</v>
      </c>
      <c r="G7" s="17">
        <v>289800</v>
      </c>
      <c r="H7" s="17">
        <f t="shared" si="0"/>
        <v>470485</v>
      </c>
      <c r="I7" s="17">
        <v>302</v>
      </c>
      <c r="J7" s="18">
        <v>1557</v>
      </c>
    </row>
    <row r="8" spans="1:10" ht="17.25">
      <c r="A8" s="10" t="s">
        <v>27</v>
      </c>
      <c r="B8" s="19" t="s">
        <v>28</v>
      </c>
      <c r="C8" s="20">
        <f>SUM(C5:C7)</f>
        <v>235</v>
      </c>
      <c r="D8" s="20">
        <f>SUM(D5:D7)</f>
        <v>225</v>
      </c>
      <c r="E8" s="20">
        <f>SUM(E5:E7)</f>
        <v>96684000</v>
      </c>
      <c r="F8" s="20">
        <f>IF(F5="","",MAX(F5:F7))</f>
        <v>705600</v>
      </c>
      <c r="G8" s="20">
        <f>IF(G5="","",MIN(G5:G7))</f>
        <v>238350</v>
      </c>
      <c r="H8" s="20">
        <f t="shared" si="0"/>
        <v>429707</v>
      </c>
      <c r="I8" s="20">
        <v>289</v>
      </c>
      <c r="J8" s="21">
        <v>1485</v>
      </c>
    </row>
    <row r="9" spans="1:10" ht="17.25">
      <c r="A9" s="4" t="s">
        <v>29</v>
      </c>
      <c r="B9" s="13" t="s">
        <v>30</v>
      </c>
      <c r="C9" s="14">
        <v>115</v>
      </c>
      <c r="D9" s="14">
        <v>114</v>
      </c>
      <c r="E9" s="14">
        <v>42431550</v>
      </c>
      <c r="F9" s="14">
        <v>565950</v>
      </c>
      <c r="G9" s="14">
        <v>237300</v>
      </c>
      <c r="H9" s="14">
        <f t="shared" si="0"/>
        <v>372207</v>
      </c>
      <c r="I9" s="14">
        <v>264</v>
      </c>
      <c r="J9" s="15">
        <v>1409</v>
      </c>
    </row>
    <row r="10" spans="1:10" ht="17.25">
      <c r="A10" s="9"/>
      <c r="B10" s="16" t="s">
        <v>31</v>
      </c>
      <c r="C10" s="17"/>
      <c r="D10" s="17"/>
      <c r="E10" s="17"/>
      <c r="F10" s="17"/>
      <c r="G10" s="17"/>
      <c r="H10" s="17">
        <f t="shared" si="0"/>
      </c>
      <c r="I10" s="17"/>
      <c r="J10" s="18"/>
    </row>
    <row r="11" spans="1:10" ht="17.25">
      <c r="A11" s="9">
        <v>6</v>
      </c>
      <c r="B11" s="16" t="s">
        <v>32</v>
      </c>
      <c r="C11" s="17">
        <v>127</v>
      </c>
      <c r="D11" s="17">
        <v>127</v>
      </c>
      <c r="E11" s="17">
        <v>62329050</v>
      </c>
      <c r="F11" s="17">
        <v>752850</v>
      </c>
      <c r="G11" s="17">
        <v>313950</v>
      </c>
      <c r="H11" s="17">
        <f t="shared" si="0"/>
        <v>490780</v>
      </c>
      <c r="I11" s="17">
        <v>299</v>
      </c>
      <c r="J11" s="18">
        <v>1639</v>
      </c>
    </row>
    <row r="12" spans="1:10" ht="17.25">
      <c r="A12" s="10" t="s">
        <v>33</v>
      </c>
      <c r="B12" s="19" t="s">
        <v>34</v>
      </c>
      <c r="C12" s="20">
        <f>SUM(C9:C11)</f>
        <v>242</v>
      </c>
      <c r="D12" s="20">
        <f>SUM(D9:D11)</f>
        <v>241</v>
      </c>
      <c r="E12" s="20">
        <f>SUM(E9:E11)</f>
        <v>104760600</v>
      </c>
      <c r="F12" s="20">
        <f>IF(F9="","",MAX(F9:F11))</f>
        <v>752850</v>
      </c>
      <c r="G12" s="20">
        <f>IF(G9="","",MIN(G9:G11))</f>
        <v>237300</v>
      </c>
      <c r="H12" s="20">
        <f t="shared" si="0"/>
        <v>434691</v>
      </c>
      <c r="I12" s="20">
        <v>283</v>
      </c>
      <c r="J12" s="21">
        <v>1537</v>
      </c>
    </row>
    <row r="13" spans="1:10" ht="17.25">
      <c r="A13" s="4" t="s">
        <v>35</v>
      </c>
      <c r="B13" s="13" t="s">
        <v>36</v>
      </c>
      <c r="C13" s="14">
        <v>149</v>
      </c>
      <c r="D13" s="14">
        <v>145</v>
      </c>
      <c r="E13" s="14">
        <v>52788750</v>
      </c>
      <c r="F13" s="14">
        <v>882000</v>
      </c>
      <c r="G13" s="14">
        <v>179550</v>
      </c>
      <c r="H13" s="14">
        <f t="shared" si="0"/>
        <v>364060</v>
      </c>
      <c r="I13" s="14">
        <v>264</v>
      </c>
      <c r="J13" s="15">
        <v>1382</v>
      </c>
    </row>
    <row r="14" spans="1:10" ht="17.25">
      <c r="A14" s="9"/>
      <c r="B14" s="16" t="s">
        <v>37</v>
      </c>
      <c r="C14" s="17">
        <v>1</v>
      </c>
      <c r="D14" s="17">
        <v>1</v>
      </c>
      <c r="E14" s="17">
        <v>312900</v>
      </c>
      <c r="F14" s="17">
        <v>312900</v>
      </c>
      <c r="G14" s="17">
        <v>312900</v>
      </c>
      <c r="H14" s="17">
        <f t="shared" si="0"/>
        <v>312900</v>
      </c>
      <c r="I14" s="17">
        <v>314</v>
      </c>
      <c r="J14" s="18">
        <v>996</v>
      </c>
    </row>
    <row r="15" spans="1:10" ht="17.25">
      <c r="A15" s="9">
        <v>7</v>
      </c>
      <c r="B15" s="16" t="s">
        <v>38</v>
      </c>
      <c r="C15" s="17">
        <v>217</v>
      </c>
      <c r="D15" s="17">
        <v>217</v>
      </c>
      <c r="E15" s="17">
        <v>98529900</v>
      </c>
      <c r="F15" s="17">
        <v>769650</v>
      </c>
      <c r="G15" s="17">
        <v>108150</v>
      </c>
      <c r="H15" s="17">
        <f t="shared" si="0"/>
        <v>454055</v>
      </c>
      <c r="I15" s="17">
        <v>301</v>
      </c>
      <c r="J15" s="18">
        <v>1510</v>
      </c>
    </row>
    <row r="16" spans="1:10" ht="17.25">
      <c r="A16" s="10" t="s">
        <v>39</v>
      </c>
      <c r="B16" s="19" t="s">
        <v>40</v>
      </c>
      <c r="C16" s="20">
        <f>SUM(C13:C15)</f>
        <v>367</v>
      </c>
      <c r="D16" s="20">
        <f>SUM(D13:D15)</f>
        <v>363</v>
      </c>
      <c r="E16" s="20">
        <f>SUM(E13:E15)</f>
        <v>151631550</v>
      </c>
      <c r="F16" s="20">
        <f>IF(F13="","",MAX(F13:F15))</f>
        <v>882000</v>
      </c>
      <c r="G16" s="20">
        <f>IF(G13="","",MIN(G13:G15))</f>
        <v>108150</v>
      </c>
      <c r="H16" s="20">
        <f t="shared" si="0"/>
        <v>417718</v>
      </c>
      <c r="I16" s="20">
        <v>286</v>
      </c>
      <c r="J16" s="21">
        <v>1461</v>
      </c>
    </row>
    <row r="17" spans="1:10" ht="17.25">
      <c r="A17" s="4" t="s">
        <v>41</v>
      </c>
      <c r="B17" s="13" t="s">
        <v>42</v>
      </c>
      <c r="C17" s="14">
        <f aca="true" t="shared" si="1" ref="C17:E20">C13+C9+C5</f>
        <v>376</v>
      </c>
      <c r="D17" s="14">
        <f t="shared" si="1"/>
        <v>361</v>
      </c>
      <c r="E17" s="14">
        <f t="shared" si="1"/>
        <v>134034600</v>
      </c>
      <c r="F17" s="14">
        <f>IF(F9="","",MAX(F13,F9,F5))</f>
        <v>882000</v>
      </c>
      <c r="G17" s="14">
        <f>IF(G9="","",MIN(G13,G9,G5))</f>
        <v>179550</v>
      </c>
      <c r="H17" s="14">
        <f t="shared" si="0"/>
        <v>371287</v>
      </c>
      <c r="I17" s="22">
        <v>267</v>
      </c>
      <c r="J17" s="15">
        <v>1392</v>
      </c>
    </row>
    <row r="18" spans="1:10" ht="17.25">
      <c r="A18" s="9" t="s">
        <v>43</v>
      </c>
      <c r="B18" s="16" t="s">
        <v>44</v>
      </c>
      <c r="C18" s="17">
        <f t="shared" si="1"/>
        <v>1</v>
      </c>
      <c r="D18" s="17">
        <f t="shared" si="1"/>
        <v>1</v>
      </c>
      <c r="E18" s="17">
        <f t="shared" si="1"/>
        <v>312900</v>
      </c>
      <c r="F18" s="17">
        <v>312900</v>
      </c>
      <c r="G18" s="23">
        <f>IF(G10="","",MIN(G14,G10,G6))</f>
      </c>
      <c r="H18" s="17">
        <v>312900</v>
      </c>
      <c r="I18" s="23">
        <v>314</v>
      </c>
      <c r="J18" s="18">
        <v>996</v>
      </c>
    </row>
    <row r="19" spans="1:10" ht="17.25">
      <c r="A19" s="9" t="s">
        <v>45</v>
      </c>
      <c r="B19" s="16" t="s">
        <v>46</v>
      </c>
      <c r="C19" s="17">
        <f t="shared" si="1"/>
        <v>467</v>
      </c>
      <c r="D19" s="17">
        <f t="shared" si="1"/>
        <v>467</v>
      </c>
      <c r="E19" s="17">
        <f t="shared" si="1"/>
        <v>218728650</v>
      </c>
      <c r="F19" s="17">
        <f>IF(F11="","",MAX(F15,F11,F7))</f>
        <v>769650</v>
      </c>
      <c r="G19" s="17">
        <f>IF(G11="","",MIN(G15,G11,G7))</f>
        <v>108150</v>
      </c>
      <c r="H19" s="17">
        <f>IF(D19="","",+E19/D19)</f>
        <v>468370</v>
      </c>
      <c r="I19" s="23">
        <v>301</v>
      </c>
      <c r="J19" s="18">
        <v>1557</v>
      </c>
    </row>
    <row r="20" spans="1:10" ht="17.25">
      <c r="A20" s="10" t="s">
        <v>47</v>
      </c>
      <c r="B20" s="19" t="s">
        <v>48</v>
      </c>
      <c r="C20" s="20">
        <f t="shared" si="1"/>
        <v>844</v>
      </c>
      <c r="D20" s="20">
        <f t="shared" si="1"/>
        <v>829</v>
      </c>
      <c r="E20" s="20">
        <f t="shared" si="1"/>
        <v>353076150</v>
      </c>
      <c r="F20" s="20">
        <f>IF(F12="","",MAX(F16,F12,F8))</f>
        <v>882000</v>
      </c>
      <c r="G20" s="20">
        <f>IF(G12="","",MIN(G16,G12,G8))</f>
        <v>108150</v>
      </c>
      <c r="H20" s="20">
        <f>IF(D20="","",+E20/D20)</f>
        <v>425906</v>
      </c>
      <c r="I20" s="24">
        <v>286</v>
      </c>
      <c r="J20" s="21">
        <v>1489</v>
      </c>
    </row>
    <row r="21" spans="1:10" ht="17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3" spans="1:10" ht="17.25">
      <c r="A23" s="1" t="s">
        <v>49</v>
      </c>
      <c r="B23" s="1"/>
      <c r="C23" s="1"/>
      <c r="D23" s="1"/>
      <c r="E23" s="1"/>
      <c r="F23" s="1"/>
      <c r="G23" s="2" t="s">
        <v>50</v>
      </c>
      <c r="H23" s="1"/>
      <c r="I23" s="1"/>
      <c r="J23" s="1"/>
    </row>
    <row r="24" spans="1:10" ht="17.25">
      <c r="A24" s="4" t="s">
        <v>51</v>
      </c>
      <c r="B24" s="4" t="s">
        <v>52</v>
      </c>
      <c r="C24" s="4" t="s">
        <v>53</v>
      </c>
      <c r="D24" s="5"/>
      <c r="E24" s="6"/>
      <c r="F24" s="6" t="s">
        <v>54</v>
      </c>
      <c r="G24" s="6"/>
      <c r="H24" s="6"/>
      <c r="I24" s="6"/>
      <c r="J24" s="7"/>
    </row>
    <row r="25" spans="1:10" ht="17.25">
      <c r="A25" s="9" t="s">
        <v>55</v>
      </c>
      <c r="B25" s="8"/>
      <c r="C25" s="8"/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  <c r="I25" s="4" t="s">
        <v>61</v>
      </c>
      <c r="J25" s="26" t="s">
        <v>62</v>
      </c>
    </row>
    <row r="26" spans="1:10" ht="17.25">
      <c r="A26" s="10" t="s">
        <v>63</v>
      </c>
      <c r="B26" s="10" t="s">
        <v>64</v>
      </c>
      <c r="C26" s="10" t="s">
        <v>65</v>
      </c>
      <c r="D26" s="11"/>
      <c r="E26" s="10" t="s">
        <v>66</v>
      </c>
      <c r="F26" s="10" t="s">
        <v>67</v>
      </c>
      <c r="G26" s="10" t="s">
        <v>68</v>
      </c>
      <c r="H26" s="10" t="s">
        <v>69</v>
      </c>
      <c r="I26" s="10" t="s">
        <v>70</v>
      </c>
      <c r="J26" s="27" t="s">
        <v>71</v>
      </c>
    </row>
    <row r="27" spans="1:10" ht="17.25">
      <c r="A27" s="4" t="s">
        <v>72</v>
      </c>
      <c r="B27" s="13" t="s">
        <v>73</v>
      </c>
      <c r="C27" s="14">
        <v>138</v>
      </c>
      <c r="D27" s="14">
        <v>132</v>
      </c>
      <c r="E27" s="14">
        <v>41950650</v>
      </c>
      <c r="F27" s="14">
        <v>641550</v>
      </c>
      <c r="G27" s="14">
        <v>73500</v>
      </c>
      <c r="H27" s="14">
        <f aca="true" t="shared" si="2" ref="H27:H42">IF(D27="","",+E27/D27)</f>
        <v>317808</v>
      </c>
      <c r="I27" s="14">
        <v>262</v>
      </c>
      <c r="J27" s="15">
        <v>1211</v>
      </c>
    </row>
    <row r="28" spans="1:10" ht="17.25">
      <c r="A28" s="9"/>
      <c r="B28" s="16" t="s">
        <v>74</v>
      </c>
      <c r="C28" s="17"/>
      <c r="D28" s="17"/>
      <c r="E28" s="17"/>
      <c r="F28" s="17"/>
      <c r="G28" s="17"/>
      <c r="H28" s="17">
        <f t="shared" si="2"/>
      </c>
      <c r="I28" s="17"/>
      <c r="J28" s="18"/>
    </row>
    <row r="29" spans="1:10" ht="17.25">
      <c r="A29" s="9">
        <v>12</v>
      </c>
      <c r="B29" s="16" t="s">
        <v>75</v>
      </c>
      <c r="C29" s="17">
        <v>199</v>
      </c>
      <c r="D29" s="17">
        <v>196</v>
      </c>
      <c r="E29" s="17">
        <v>82101600</v>
      </c>
      <c r="F29" s="17">
        <v>672000</v>
      </c>
      <c r="G29" s="17">
        <v>171150</v>
      </c>
      <c r="H29" s="17">
        <f t="shared" si="2"/>
        <v>418886</v>
      </c>
      <c r="I29" s="17">
        <v>297</v>
      </c>
      <c r="J29" s="18">
        <v>1412</v>
      </c>
    </row>
    <row r="30" spans="1:10" ht="17.25">
      <c r="A30" s="10" t="s">
        <v>76</v>
      </c>
      <c r="B30" s="19" t="s">
        <v>77</v>
      </c>
      <c r="C30" s="20">
        <f>SUM(C27:C29)</f>
        <v>337</v>
      </c>
      <c r="D30" s="20">
        <f>SUM(D27:D29)</f>
        <v>328</v>
      </c>
      <c r="E30" s="20">
        <f>SUM(E27:E29)</f>
        <v>124052250</v>
      </c>
      <c r="F30" s="20">
        <f>IF(F27="","",MAX(F27:F29))</f>
        <v>672000</v>
      </c>
      <c r="G30" s="20">
        <f>IF(G27="","",MIN(G27:G29))</f>
        <v>73500</v>
      </c>
      <c r="H30" s="20">
        <f t="shared" si="2"/>
        <v>378208</v>
      </c>
      <c r="I30" s="20">
        <v>283</v>
      </c>
      <c r="J30" s="21">
        <v>1337</v>
      </c>
    </row>
    <row r="31" spans="1:10" ht="17.25">
      <c r="A31" s="4" t="s">
        <v>78</v>
      </c>
      <c r="B31" s="13" t="s">
        <v>79</v>
      </c>
      <c r="C31" s="14">
        <v>223</v>
      </c>
      <c r="D31" s="14">
        <v>216</v>
      </c>
      <c r="E31" s="14">
        <v>73547250</v>
      </c>
      <c r="F31" s="14">
        <v>583800</v>
      </c>
      <c r="G31" s="14">
        <v>154350</v>
      </c>
      <c r="H31" s="14">
        <f t="shared" si="2"/>
        <v>340497</v>
      </c>
      <c r="I31" s="14">
        <v>266</v>
      </c>
      <c r="J31" s="15">
        <v>1280</v>
      </c>
    </row>
    <row r="32" spans="1:10" ht="17.25">
      <c r="A32" s="9"/>
      <c r="B32" s="16" t="s">
        <v>80</v>
      </c>
      <c r="C32" s="17">
        <v>1</v>
      </c>
      <c r="D32" s="17">
        <v>1</v>
      </c>
      <c r="E32" s="17">
        <v>431550</v>
      </c>
      <c r="F32" s="17">
        <v>431550</v>
      </c>
      <c r="G32" s="17">
        <v>431550</v>
      </c>
      <c r="H32" s="17">
        <f t="shared" si="2"/>
        <v>431550</v>
      </c>
      <c r="I32" s="17">
        <v>298</v>
      </c>
      <c r="J32" s="18">
        <v>1448</v>
      </c>
    </row>
    <row r="33" spans="1:10" ht="17.25">
      <c r="A33" s="9">
        <v>13</v>
      </c>
      <c r="B33" s="16" t="s">
        <v>81</v>
      </c>
      <c r="C33" s="17">
        <v>282</v>
      </c>
      <c r="D33" s="17">
        <v>282</v>
      </c>
      <c r="E33" s="17">
        <v>129784200</v>
      </c>
      <c r="F33" s="17">
        <v>695100</v>
      </c>
      <c r="G33" s="17">
        <v>168000</v>
      </c>
      <c r="H33" s="17">
        <f t="shared" si="2"/>
        <v>460228</v>
      </c>
      <c r="I33" s="17">
        <v>294</v>
      </c>
      <c r="J33" s="18">
        <v>1564</v>
      </c>
    </row>
    <row r="34" spans="1:10" ht="17.25">
      <c r="A34" s="10" t="s">
        <v>82</v>
      </c>
      <c r="B34" s="19" t="s">
        <v>83</v>
      </c>
      <c r="C34" s="20">
        <f>SUM(C31:C33)</f>
        <v>506</v>
      </c>
      <c r="D34" s="20">
        <f>SUM(D31:D33)</f>
        <v>499</v>
      </c>
      <c r="E34" s="20">
        <f>SUM(E31:E33)</f>
        <v>203763000</v>
      </c>
      <c r="F34" s="20">
        <f>IF(F31="","",MAX(F31:F33))</f>
        <v>695100</v>
      </c>
      <c r="G34" s="20">
        <f>IF(G31="","",MIN(G31:G33))</f>
        <v>154350</v>
      </c>
      <c r="H34" s="20">
        <f t="shared" si="2"/>
        <v>408343</v>
      </c>
      <c r="I34" s="20">
        <v>282</v>
      </c>
      <c r="J34" s="21">
        <v>1448</v>
      </c>
    </row>
    <row r="35" spans="1:10" ht="17.25">
      <c r="A35" s="4" t="s">
        <v>84</v>
      </c>
      <c r="B35" s="13" t="s">
        <v>85</v>
      </c>
      <c r="C35" s="14">
        <v>189</v>
      </c>
      <c r="D35" s="14">
        <v>185</v>
      </c>
      <c r="E35" s="14">
        <v>68261550</v>
      </c>
      <c r="F35" s="14">
        <v>768600</v>
      </c>
      <c r="G35" s="14">
        <v>210000</v>
      </c>
      <c r="H35" s="14">
        <f t="shared" si="2"/>
        <v>368981</v>
      </c>
      <c r="I35" s="14">
        <v>271</v>
      </c>
      <c r="J35" s="15">
        <v>1363</v>
      </c>
    </row>
    <row r="36" spans="1:10" ht="17.25">
      <c r="A36" s="9"/>
      <c r="B36" s="16" t="s">
        <v>86</v>
      </c>
      <c r="C36" s="17"/>
      <c r="D36" s="17"/>
      <c r="E36" s="17"/>
      <c r="F36" s="17"/>
      <c r="G36" s="17"/>
      <c r="H36" s="17">
        <f t="shared" si="2"/>
      </c>
      <c r="I36" s="17"/>
      <c r="J36" s="18"/>
    </row>
    <row r="37" spans="1:10" ht="17.25">
      <c r="A37" s="9">
        <v>14</v>
      </c>
      <c r="B37" s="16" t="s">
        <v>87</v>
      </c>
      <c r="C37" s="17">
        <v>265</v>
      </c>
      <c r="D37" s="17">
        <v>263</v>
      </c>
      <c r="E37" s="17">
        <v>121305450</v>
      </c>
      <c r="F37" s="17">
        <v>693000</v>
      </c>
      <c r="G37" s="17">
        <v>228900</v>
      </c>
      <c r="H37" s="17">
        <f t="shared" si="2"/>
        <v>461237</v>
      </c>
      <c r="I37" s="17">
        <v>296</v>
      </c>
      <c r="J37" s="18">
        <v>1556</v>
      </c>
    </row>
    <row r="38" spans="1:10" ht="17.25">
      <c r="A38" s="10" t="s">
        <v>88</v>
      </c>
      <c r="B38" s="19" t="s">
        <v>89</v>
      </c>
      <c r="C38" s="20">
        <f>SUM(C35:C37)</f>
        <v>454</v>
      </c>
      <c r="D38" s="20">
        <f>SUM(D35:D37)</f>
        <v>448</v>
      </c>
      <c r="E38" s="20">
        <f>SUM(E35:E37)</f>
        <v>189567000</v>
      </c>
      <c r="F38" s="20">
        <f>IF(F35="","",MAX(F35:F37))</f>
        <v>768600</v>
      </c>
      <c r="G38" s="20">
        <f>IF(G35="","",MIN(G35:G37))</f>
        <v>210000</v>
      </c>
      <c r="H38" s="20">
        <f t="shared" si="2"/>
        <v>423141</v>
      </c>
      <c r="I38" s="20">
        <v>286</v>
      </c>
      <c r="J38" s="21">
        <v>1480</v>
      </c>
    </row>
    <row r="39" spans="1:10" ht="17.25">
      <c r="A39" s="4" t="s">
        <v>90</v>
      </c>
      <c r="B39" s="13" t="s">
        <v>91</v>
      </c>
      <c r="C39" s="14">
        <f aca="true" t="shared" si="3" ref="C39:E42">C35+C31+C27</f>
        <v>550</v>
      </c>
      <c r="D39" s="14">
        <f t="shared" si="3"/>
        <v>533</v>
      </c>
      <c r="E39" s="14">
        <f t="shared" si="3"/>
        <v>183759450</v>
      </c>
      <c r="F39" s="14">
        <f>IF(F27="","",MAX(F35,F31,F27))</f>
        <v>768600</v>
      </c>
      <c r="G39" s="14">
        <f>IF(G27="","",MIN(G35,G31,G27))</f>
        <v>73500</v>
      </c>
      <c r="H39" s="14">
        <f t="shared" si="2"/>
        <v>344764</v>
      </c>
      <c r="I39" s="14">
        <v>267</v>
      </c>
      <c r="J39" s="15">
        <v>1292</v>
      </c>
    </row>
    <row r="40" spans="1:10" ht="17.25">
      <c r="A40" s="9" t="s">
        <v>92</v>
      </c>
      <c r="B40" s="16" t="s">
        <v>93</v>
      </c>
      <c r="C40" s="17">
        <f t="shared" si="3"/>
        <v>1</v>
      </c>
      <c r="D40" s="17">
        <f t="shared" si="3"/>
        <v>1</v>
      </c>
      <c r="E40" s="17">
        <f t="shared" si="3"/>
        <v>431550</v>
      </c>
      <c r="F40" s="17">
        <v>427350</v>
      </c>
      <c r="G40" s="17">
        <v>311850</v>
      </c>
      <c r="H40" s="17">
        <f t="shared" si="2"/>
        <v>431550</v>
      </c>
      <c r="I40" s="17">
        <v>298</v>
      </c>
      <c r="J40" s="18">
        <v>1448</v>
      </c>
    </row>
    <row r="41" spans="1:10" ht="17.25">
      <c r="A41" s="9" t="s">
        <v>94</v>
      </c>
      <c r="B41" s="16" t="s">
        <v>95</v>
      </c>
      <c r="C41" s="17">
        <f t="shared" si="3"/>
        <v>746</v>
      </c>
      <c r="D41" s="17">
        <f t="shared" si="3"/>
        <v>741</v>
      </c>
      <c r="E41" s="17">
        <f t="shared" si="3"/>
        <v>333191250</v>
      </c>
      <c r="F41" s="17">
        <f>IF(F29="","",MAX(F37,F33,F29))</f>
        <v>695100</v>
      </c>
      <c r="G41" s="17">
        <f>IF(G29="","",MIN(G37,G33,G29))</f>
        <v>168000</v>
      </c>
      <c r="H41" s="17">
        <f t="shared" si="2"/>
        <v>449651</v>
      </c>
      <c r="I41" s="17">
        <v>296</v>
      </c>
      <c r="J41" s="18">
        <v>1521</v>
      </c>
    </row>
    <row r="42" spans="1:10" ht="17.25">
      <c r="A42" s="10" t="s">
        <v>96</v>
      </c>
      <c r="B42" s="19" t="s">
        <v>97</v>
      </c>
      <c r="C42" s="20">
        <f t="shared" si="3"/>
        <v>1297</v>
      </c>
      <c r="D42" s="20">
        <f t="shared" si="3"/>
        <v>1275</v>
      </c>
      <c r="E42" s="20">
        <f t="shared" si="3"/>
        <v>517382250</v>
      </c>
      <c r="F42" s="20">
        <f>IF(F30="","",MAX(F38,F34,F30))</f>
        <v>768600</v>
      </c>
      <c r="G42" s="20">
        <f>IF(G30="","",MIN(G38,G34,G30))</f>
        <v>73500</v>
      </c>
      <c r="H42" s="20">
        <f t="shared" si="2"/>
        <v>405790</v>
      </c>
      <c r="I42" s="20">
        <v>284</v>
      </c>
      <c r="J42" s="21">
        <v>1431</v>
      </c>
    </row>
    <row r="43" spans="1:10" ht="17.2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5" spans="1:10" ht="17.25">
      <c r="A45" s="1" t="s">
        <v>98</v>
      </c>
      <c r="B45" s="1"/>
      <c r="C45" s="1" t="s">
        <v>99</v>
      </c>
      <c r="D45" s="1"/>
      <c r="E45" s="1"/>
      <c r="F45" s="1"/>
      <c r="G45" s="1"/>
      <c r="H45" s="1"/>
      <c r="I45" s="1"/>
      <c r="J45" s="1"/>
    </row>
    <row r="46" spans="1:10" ht="17.25">
      <c r="A46" s="12"/>
      <c r="B46" s="4" t="s">
        <v>100</v>
      </c>
      <c r="C46" s="4" t="s">
        <v>101</v>
      </c>
      <c r="D46" s="5"/>
      <c r="E46" s="6"/>
      <c r="F46" s="6" t="s">
        <v>102</v>
      </c>
      <c r="G46" s="6"/>
      <c r="H46" s="6"/>
      <c r="I46" s="6"/>
      <c r="J46" s="7"/>
    </row>
    <row r="47" spans="1:10" ht="17.25">
      <c r="A47" s="8"/>
      <c r="B47" s="8"/>
      <c r="C47" s="8"/>
      <c r="D47" s="4" t="s">
        <v>103</v>
      </c>
      <c r="E47" s="4" t="s">
        <v>104</v>
      </c>
      <c r="F47" s="4" t="s">
        <v>105</v>
      </c>
      <c r="G47" s="4" t="s">
        <v>106</v>
      </c>
      <c r="H47" s="4" t="s">
        <v>107</v>
      </c>
      <c r="I47" s="4" t="s">
        <v>108</v>
      </c>
      <c r="J47" s="26" t="s">
        <v>109</v>
      </c>
    </row>
    <row r="48" spans="1:10" ht="17.25">
      <c r="A48" s="11"/>
      <c r="B48" s="10" t="s">
        <v>110</v>
      </c>
      <c r="C48" s="10" t="s">
        <v>111</v>
      </c>
      <c r="D48" s="11"/>
      <c r="E48" s="10" t="s">
        <v>112</v>
      </c>
      <c r="F48" s="10" t="s">
        <v>113</v>
      </c>
      <c r="G48" s="10" t="s">
        <v>114</v>
      </c>
      <c r="H48" s="10" t="s">
        <v>115</v>
      </c>
      <c r="I48" s="10" t="s">
        <v>116</v>
      </c>
      <c r="J48" s="27" t="s">
        <v>117</v>
      </c>
    </row>
    <row r="49" spans="1:10" ht="17.25">
      <c r="A49" s="12"/>
      <c r="B49" s="13" t="s">
        <v>118</v>
      </c>
      <c r="C49" s="14">
        <f aca="true" t="shared" si="4" ref="C49:E52">C39+C17</f>
        <v>926</v>
      </c>
      <c r="D49" s="14">
        <f t="shared" si="4"/>
        <v>894</v>
      </c>
      <c r="E49" s="14">
        <f t="shared" si="4"/>
        <v>317794050</v>
      </c>
      <c r="F49" s="14">
        <f>MAX(F39,F17)</f>
        <v>882000</v>
      </c>
      <c r="G49" s="14">
        <f>MIN(G39,G17)</f>
        <v>73500</v>
      </c>
      <c r="H49" s="14">
        <f>IF(D49="","",+E49/D49)</f>
        <v>355474</v>
      </c>
      <c r="I49" s="22">
        <v>267</v>
      </c>
      <c r="J49" s="15">
        <v>1333</v>
      </c>
    </row>
    <row r="50" spans="1:10" ht="17.25">
      <c r="A50" s="8"/>
      <c r="B50" s="16" t="s">
        <v>119</v>
      </c>
      <c r="C50" s="17">
        <f t="shared" si="4"/>
        <v>2</v>
      </c>
      <c r="D50" s="17">
        <f t="shared" si="4"/>
        <v>2</v>
      </c>
      <c r="E50" s="17">
        <f t="shared" si="4"/>
        <v>744450</v>
      </c>
      <c r="F50" s="17">
        <f>MAX(F40,F18)</f>
        <v>427350</v>
      </c>
      <c r="G50" s="17">
        <f>MIN(G40,G18)</f>
        <v>311850</v>
      </c>
      <c r="H50" s="17">
        <f>IF(D50="","",+E50/D50)</f>
        <v>372225</v>
      </c>
      <c r="I50" s="23">
        <v>306</v>
      </c>
      <c r="J50" s="18">
        <v>1216</v>
      </c>
    </row>
    <row r="51" spans="1:10" ht="17.25">
      <c r="A51" s="8"/>
      <c r="B51" s="16" t="s">
        <v>120</v>
      </c>
      <c r="C51" s="17">
        <f t="shared" si="4"/>
        <v>1213</v>
      </c>
      <c r="D51" s="17">
        <f t="shared" si="4"/>
        <v>1208</v>
      </c>
      <c r="E51" s="17">
        <f t="shared" si="4"/>
        <v>551919900</v>
      </c>
      <c r="F51" s="17">
        <f>MAX(F41,F19)</f>
        <v>769650</v>
      </c>
      <c r="G51" s="17">
        <f>MIN(G41,G19)</f>
        <v>108150</v>
      </c>
      <c r="H51" s="17">
        <f>IF(D51="","",+E51/D51)</f>
        <v>456887</v>
      </c>
      <c r="I51" s="23">
        <v>298</v>
      </c>
      <c r="J51" s="18">
        <v>1535</v>
      </c>
    </row>
    <row r="52" spans="1:10" ht="17.25">
      <c r="A52" s="11"/>
      <c r="B52" s="19" t="s">
        <v>121</v>
      </c>
      <c r="C52" s="20">
        <f t="shared" si="4"/>
        <v>2141</v>
      </c>
      <c r="D52" s="20">
        <f t="shared" si="4"/>
        <v>2104</v>
      </c>
      <c r="E52" s="20">
        <f t="shared" si="4"/>
        <v>870458400</v>
      </c>
      <c r="F52" s="20">
        <f>MAX(F42,F20)</f>
        <v>882000</v>
      </c>
      <c r="G52" s="20">
        <f>MIN(G42,G20)</f>
        <v>73500</v>
      </c>
      <c r="H52" s="20">
        <f>IF(D52="","",+E52/D52)</f>
        <v>413716</v>
      </c>
      <c r="I52" s="24">
        <v>284</v>
      </c>
      <c r="J52" s="21">
        <v>1454</v>
      </c>
    </row>
    <row r="53" spans="1:10" ht="17.25">
      <c r="A53" s="25"/>
      <c r="B53" s="25"/>
      <c r="C53" s="25"/>
      <c r="D53" s="25"/>
      <c r="E53" s="25"/>
      <c r="F53" s="25"/>
      <c r="G53" s="25"/>
      <c r="H53" s="25"/>
      <c r="I53" s="25"/>
      <c r="J53" s="25"/>
    </row>
  </sheetData>
  <printOptions horizontalCentered="1" verticalCentered="1"/>
  <pageMargins left="0.5118110236220472" right="0.5118110236220472" top="0.5118110236220472" bottom="0.5118110236220472" header="0.5118110236220472" footer="0.5118110236220472"/>
  <pageSetup firstPageNumber="1" useFirstPageNumber="1"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社団法人　岩手県畜産協会</cp:lastModifiedBy>
  <cp:lastPrinted>2006-04-21T01:58:03Z</cp:lastPrinted>
  <dcterms:created xsi:type="dcterms:W3CDTF">2006-04-21T01:58:24Z</dcterms:created>
  <dcterms:modified xsi:type="dcterms:W3CDTF">2006-04-21T01:58:57Z</dcterms:modified>
  <cp:category/>
  <cp:version/>
  <cp:contentType/>
  <cp:contentStatus/>
</cp:coreProperties>
</file>