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2gatsu" sheetId="1" r:id="rId1"/>
  </sheets>
  <definedNames>
    <definedName name="_xlnm.Print_Area" localSheetId="0">'2gatsu'!$A$1:$J$30</definedName>
    <definedName name="_xlnm.Print_Area">'2gatsu'!$A$1:$J$30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<sst xmlns="http://schemas.openxmlformats.org/spreadsheetml/2006/main" count="73" uniqueCount="30">
  <si>
    <t>２月　県南和牛子牛市場成績表（税込み）</t>
  </si>
  <si>
    <t>市</t>
  </si>
  <si>
    <t>場</t>
  </si>
  <si>
    <t>名</t>
  </si>
  <si>
    <t>県南</t>
  </si>
  <si>
    <t>日</t>
  </si>
  <si>
    <t>県</t>
  </si>
  <si>
    <t>南</t>
  </si>
  <si>
    <t>合</t>
  </si>
  <si>
    <t>計</t>
  </si>
  <si>
    <t>性</t>
  </si>
  <si>
    <t>別</t>
  </si>
  <si>
    <t>雌</t>
  </si>
  <si>
    <t>雄</t>
  </si>
  <si>
    <t>去</t>
  </si>
  <si>
    <t>上場</t>
  </si>
  <si>
    <t>頭数</t>
  </si>
  <si>
    <t>県市場合計・平均（税込み）</t>
  </si>
  <si>
    <t>金　　額</t>
  </si>
  <si>
    <t>（円）</t>
  </si>
  <si>
    <t>売　　　　　　　　　　　　　　買</t>
  </si>
  <si>
    <t>最高価格</t>
  </si>
  <si>
    <t>売　　　　　　　　　　　　　　　　買</t>
  </si>
  <si>
    <t>開催月日　　平成１２年２月８日～１０日</t>
  </si>
  <si>
    <t>最低価格</t>
  </si>
  <si>
    <t>平均価格</t>
  </si>
  <si>
    <t>平均</t>
  </si>
  <si>
    <t>体重</t>
  </si>
  <si>
    <t>㎏単価</t>
  </si>
  <si>
    <t>２月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</si>
</sst>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.6640625" style="1" customWidth="1"/>
    <col min="2" max="2" width="3.6640625" style="1" customWidth="1"/>
    <col min="3" max="4" width="6.6640625" style="1" customWidth="1"/>
    <col min="5" max="5" width="14.6640625" style="1" customWidth="1"/>
    <col min="6" max="6" width="11.6640625" style="1" customWidth="1"/>
    <col min="7" max="8" width="10.6640625" style="1" customWidth="1"/>
    <col min="9" max="9" width="6.6640625" style="1" customWidth="1"/>
    <col min="10" max="10" width="9.6640625" style="1" customWidth="1"/>
    <col min="11" max="16384" width="10.6640625" style="1" customWidth="1"/>
  </cols>
  <sheetData>
    <row r="1" spans="1:10" s="3" customFormat="1" ht="18" thickBot="1">
      <c r="A1" s="1" t="s">
        <v>0</v>
      </c>
      <c r="B1" s="1"/>
      <c r="C1" s="1"/>
      <c r="D1" s="1"/>
      <c r="E1" s="1"/>
      <c r="F1" s="1"/>
      <c r="G1" s="2" t="s">
        <v>23</v>
      </c>
      <c r="H1" s="1"/>
      <c r="I1" s="1"/>
      <c r="J1" s="1"/>
    </row>
    <row r="2" spans="1:11" s="3" customFormat="1" ht="18" thickBot="1">
      <c r="A2" s="8" t="s">
        <v>1</v>
      </c>
      <c r="B2" s="8" t="s">
        <v>10</v>
      </c>
      <c r="C2" s="8" t="s">
        <v>15</v>
      </c>
      <c r="D2" s="9"/>
      <c r="E2" s="10"/>
      <c r="F2" s="10" t="s">
        <v>20</v>
      </c>
      <c r="G2" s="10"/>
      <c r="H2" s="10"/>
      <c r="I2" s="10"/>
      <c r="J2" s="11"/>
      <c r="K2" s="7"/>
    </row>
    <row r="3" spans="1:11" s="3" customFormat="1" ht="17.25">
      <c r="A3" s="12" t="s">
        <v>2</v>
      </c>
      <c r="B3" s="13"/>
      <c r="C3" s="13"/>
      <c r="D3" s="8" t="s">
        <v>16</v>
      </c>
      <c r="E3" s="8" t="s">
        <v>18</v>
      </c>
      <c r="F3" s="8" t="s">
        <v>21</v>
      </c>
      <c r="G3" s="8" t="s">
        <v>24</v>
      </c>
      <c r="H3" s="8" t="s">
        <v>25</v>
      </c>
      <c r="I3" s="8" t="s">
        <v>26</v>
      </c>
      <c r="J3" s="14" t="s">
        <v>28</v>
      </c>
      <c r="K3" s="7"/>
    </row>
    <row r="4" spans="1:11" s="3" customFormat="1" ht="18" thickBot="1">
      <c r="A4" s="12" t="s">
        <v>3</v>
      </c>
      <c r="B4" s="12" t="s">
        <v>11</v>
      </c>
      <c r="C4" s="12" t="s">
        <v>16</v>
      </c>
      <c r="D4" s="13"/>
      <c r="E4" s="12" t="s">
        <v>19</v>
      </c>
      <c r="F4" s="12" t="s">
        <v>19</v>
      </c>
      <c r="G4" s="12" t="s">
        <v>19</v>
      </c>
      <c r="H4" s="12" t="s">
        <v>19</v>
      </c>
      <c r="I4" s="12" t="s">
        <v>27</v>
      </c>
      <c r="J4" s="15" t="s">
        <v>19</v>
      </c>
      <c r="K4" s="7"/>
    </row>
    <row r="5" spans="1:11" s="3" customFormat="1" ht="17.25">
      <c r="A5" s="8" t="s">
        <v>4</v>
      </c>
      <c r="B5" s="16" t="s">
        <v>12</v>
      </c>
      <c r="C5" s="17">
        <v>139</v>
      </c>
      <c r="D5" s="17">
        <v>134</v>
      </c>
      <c r="E5" s="17">
        <v>49396200</v>
      </c>
      <c r="F5" s="17">
        <v>828450</v>
      </c>
      <c r="G5" s="17">
        <v>10500</v>
      </c>
      <c r="H5" s="18">
        <f aca="true" t="shared" si="0" ref="H5:H20">IF(D5="","",+E5/D5)</f>
        <v>368628.3582089552</v>
      </c>
      <c r="I5" s="17">
        <v>272</v>
      </c>
      <c r="J5" s="19">
        <v>1353</v>
      </c>
      <c r="K5" s="7"/>
    </row>
    <row r="6" spans="1:11" s="3" customFormat="1" ht="17.25">
      <c r="A6" s="12"/>
      <c r="B6" s="20" t="s">
        <v>13</v>
      </c>
      <c r="C6" s="21"/>
      <c r="D6" s="21"/>
      <c r="E6" s="21"/>
      <c r="F6" s="21"/>
      <c r="G6" s="21"/>
      <c r="H6" s="22">
        <f t="shared" si="0"/>
      </c>
      <c r="I6" s="21"/>
      <c r="J6" s="23"/>
      <c r="K6" s="7"/>
    </row>
    <row r="7" spans="1:11" s="3" customFormat="1" ht="17.25">
      <c r="A7" s="12">
        <v>8</v>
      </c>
      <c r="B7" s="20" t="s">
        <v>14</v>
      </c>
      <c r="C7" s="21">
        <v>159</v>
      </c>
      <c r="D7" s="21">
        <v>158</v>
      </c>
      <c r="E7" s="21">
        <v>65899050</v>
      </c>
      <c r="F7" s="21">
        <v>690900</v>
      </c>
      <c r="G7" s="21">
        <v>245700</v>
      </c>
      <c r="H7" s="22">
        <f t="shared" si="0"/>
        <v>417082.59493670886</v>
      </c>
      <c r="I7" s="21">
        <v>307</v>
      </c>
      <c r="J7" s="23">
        <v>1360</v>
      </c>
      <c r="K7" s="7"/>
    </row>
    <row r="8" spans="1:11" s="3" customFormat="1" ht="18" thickBot="1">
      <c r="A8" s="12" t="s">
        <v>5</v>
      </c>
      <c r="B8" s="20" t="s">
        <v>9</v>
      </c>
      <c r="C8" s="22">
        <f>SUM(C5:C7)</f>
        <v>298</v>
      </c>
      <c r="D8" s="22">
        <f>SUM(D5:D7)</f>
        <v>292</v>
      </c>
      <c r="E8" s="22">
        <f>SUM(E5:E7)</f>
        <v>115295250</v>
      </c>
      <c r="F8" s="22">
        <f>IF(F5="","",MAX(F5:F7))</f>
        <v>828450</v>
      </c>
      <c r="G8" s="22">
        <f>IF(G5="","",MIN(G5:G7))</f>
        <v>10500</v>
      </c>
      <c r="H8" s="22">
        <f t="shared" si="0"/>
        <v>394846.7465753425</v>
      </c>
      <c r="I8" s="21">
        <v>291</v>
      </c>
      <c r="J8" s="23">
        <v>1357</v>
      </c>
      <c r="K8" s="7"/>
    </row>
    <row r="9" spans="1:11" s="3" customFormat="1" ht="17.25">
      <c r="A9" s="8" t="s">
        <v>4</v>
      </c>
      <c r="B9" s="16" t="s">
        <v>12</v>
      </c>
      <c r="C9" s="17">
        <v>113</v>
      </c>
      <c r="D9" s="17">
        <v>113</v>
      </c>
      <c r="E9" s="17">
        <v>41631450</v>
      </c>
      <c r="F9" s="17">
        <v>736050</v>
      </c>
      <c r="G9" s="17">
        <v>208950</v>
      </c>
      <c r="H9" s="18">
        <f t="shared" si="0"/>
        <v>368419.91150442476</v>
      </c>
      <c r="I9" s="17">
        <v>269</v>
      </c>
      <c r="J9" s="19">
        <v>1371</v>
      </c>
      <c r="K9" s="7"/>
    </row>
    <row r="10" spans="1:11" s="3" customFormat="1" ht="17.25">
      <c r="A10" s="12"/>
      <c r="B10" s="20" t="s">
        <v>13</v>
      </c>
      <c r="C10" s="21"/>
      <c r="D10" s="21"/>
      <c r="E10" s="21"/>
      <c r="F10" s="21"/>
      <c r="G10" s="21"/>
      <c r="H10" s="22">
        <f t="shared" si="0"/>
      </c>
      <c r="I10" s="21"/>
      <c r="J10" s="23"/>
      <c r="K10" s="7"/>
    </row>
    <row r="11" spans="1:11" s="3" customFormat="1" ht="17.25">
      <c r="A11" s="12">
        <v>9</v>
      </c>
      <c r="B11" s="20" t="s">
        <v>14</v>
      </c>
      <c r="C11" s="21">
        <v>139</v>
      </c>
      <c r="D11" s="21">
        <v>138</v>
      </c>
      <c r="E11" s="21">
        <v>61511100</v>
      </c>
      <c r="F11" s="21">
        <v>964950</v>
      </c>
      <c r="G11" s="21">
        <v>275100</v>
      </c>
      <c r="H11" s="22">
        <f t="shared" si="0"/>
        <v>445732.60869565216</v>
      </c>
      <c r="I11" s="21">
        <v>299</v>
      </c>
      <c r="J11" s="23">
        <v>1488</v>
      </c>
      <c r="K11" s="7"/>
    </row>
    <row r="12" spans="1:11" s="3" customFormat="1" ht="18" thickBot="1">
      <c r="A12" s="12" t="s">
        <v>5</v>
      </c>
      <c r="B12" s="20" t="s">
        <v>9</v>
      </c>
      <c r="C12" s="22">
        <f>SUM(C9:C11)</f>
        <v>252</v>
      </c>
      <c r="D12" s="22">
        <f>SUM(D9:D11)</f>
        <v>251</v>
      </c>
      <c r="E12" s="22">
        <f>SUM(E9:E11)</f>
        <v>103142550</v>
      </c>
      <c r="F12" s="22">
        <f>IF(F9="","",MAX(F9:F11))</f>
        <v>964950</v>
      </c>
      <c r="G12" s="22">
        <f>IF(G9="","",MIN(G9:G11))</f>
        <v>208950</v>
      </c>
      <c r="H12" s="22">
        <f t="shared" si="0"/>
        <v>410926.4940239044</v>
      </c>
      <c r="I12" s="21">
        <v>286</v>
      </c>
      <c r="J12" s="23">
        <v>1439</v>
      </c>
      <c r="K12" s="7"/>
    </row>
    <row r="13" spans="1:11" s="3" customFormat="1" ht="17.25">
      <c r="A13" s="8" t="s">
        <v>4</v>
      </c>
      <c r="B13" s="16" t="s">
        <v>12</v>
      </c>
      <c r="C13" s="17">
        <v>201</v>
      </c>
      <c r="D13" s="17">
        <v>196</v>
      </c>
      <c r="E13" s="17">
        <v>71305500</v>
      </c>
      <c r="F13" s="17">
        <v>710850</v>
      </c>
      <c r="G13" s="17">
        <v>180600</v>
      </c>
      <c r="H13" s="18">
        <f t="shared" si="0"/>
        <v>363803.5714285714</v>
      </c>
      <c r="I13" s="17">
        <v>266</v>
      </c>
      <c r="J13" s="19">
        <v>1367</v>
      </c>
      <c r="K13" s="7"/>
    </row>
    <row r="14" spans="1:11" s="3" customFormat="1" ht="17.25">
      <c r="A14" s="12"/>
      <c r="B14" s="20" t="s">
        <v>13</v>
      </c>
      <c r="C14" s="21"/>
      <c r="D14" s="21"/>
      <c r="E14" s="21"/>
      <c r="F14" s="21"/>
      <c r="G14" s="21"/>
      <c r="H14" s="22">
        <f t="shared" si="0"/>
      </c>
      <c r="I14" s="21"/>
      <c r="J14" s="23"/>
      <c r="K14" s="7"/>
    </row>
    <row r="15" spans="1:11" s="3" customFormat="1" ht="17.25">
      <c r="A15" s="12">
        <v>10</v>
      </c>
      <c r="B15" s="20" t="s">
        <v>14</v>
      </c>
      <c r="C15" s="21">
        <v>256</v>
      </c>
      <c r="D15" s="21">
        <v>252</v>
      </c>
      <c r="E15" s="21">
        <v>109252500</v>
      </c>
      <c r="F15" s="21">
        <v>711900</v>
      </c>
      <c r="G15" s="21">
        <v>163800</v>
      </c>
      <c r="H15" s="22">
        <f t="shared" si="0"/>
        <v>433541.6666666667</v>
      </c>
      <c r="I15" s="21">
        <v>304</v>
      </c>
      <c r="J15" s="23">
        <v>1427</v>
      </c>
      <c r="K15" s="7"/>
    </row>
    <row r="16" spans="1:11" s="3" customFormat="1" ht="18" thickBot="1">
      <c r="A16" s="12" t="s">
        <v>5</v>
      </c>
      <c r="B16" s="20" t="s">
        <v>9</v>
      </c>
      <c r="C16" s="22">
        <f>SUM(C13:C15)</f>
        <v>457</v>
      </c>
      <c r="D16" s="22">
        <f>SUM(D13:D15)</f>
        <v>448</v>
      </c>
      <c r="E16" s="22">
        <f>SUM(E13:E15)</f>
        <v>180558000</v>
      </c>
      <c r="F16" s="22">
        <f>IF(F13="","",MAX(F13:F15))</f>
        <v>711900</v>
      </c>
      <c r="G16" s="22">
        <f>IF(G13="","",MIN(G13:G15))</f>
        <v>163800</v>
      </c>
      <c r="H16" s="22">
        <f t="shared" si="0"/>
        <v>403031.25</v>
      </c>
      <c r="I16" s="21">
        <v>287</v>
      </c>
      <c r="J16" s="23">
        <v>1403</v>
      </c>
      <c r="K16" s="7"/>
    </row>
    <row r="17" spans="1:11" s="3" customFormat="1" ht="17.25">
      <c r="A17" s="8" t="s">
        <v>6</v>
      </c>
      <c r="B17" s="16" t="s">
        <v>12</v>
      </c>
      <c r="C17" s="18">
        <f aca="true" t="shared" si="1" ref="C17:E20">C13+C9+C5</f>
        <v>453</v>
      </c>
      <c r="D17" s="18">
        <f t="shared" si="1"/>
        <v>443</v>
      </c>
      <c r="E17" s="18">
        <f t="shared" si="1"/>
        <v>162333150</v>
      </c>
      <c r="F17" s="18">
        <f>IF(F9="","",MAX(F13,F9,F5))</f>
        <v>828450</v>
      </c>
      <c r="G17" s="18">
        <f>IF(G9="","",MIN(G13,G9,G5))</f>
        <v>10500</v>
      </c>
      <c r="H17" s="18">
        <f t="shared" si="0"/>
        <v>366440.5191873589</v>
      </c>
      <c r="I17" s="24">
        <v>269</v>
      </c>
      <c r="J17" s="19">
        <v>1364</v>
      </c>
      <c r="K17" s="7"/>
    </row>
    <row r="18" spans="1:11" s="3" customFormat="1" ht="17.25">
      <c r="A18" s="12" t="s">
        <v>7</v>
      </c>
      <c r="B18" s="20" t="s">
        <v>13</v>
      </c>
      <c r="C18" s="22">
        <f t="shared" si="1"/>
        <v>0</v>
      </c>
      <c r="D18" s="22">
        <f t="shared" si="1"/>
        <v>0</v>
      </c>
      <c r="E18" s="22">
        <f t="shared" si="1"/>
        <v>0</v>
      </c>
      <c r="F18" s="22">
        <f>IF(F10="","",MAX(F14,F10,F6))</f>
      </c>
      <c r="G18" s="25">
        <f>IF(G10="","",MIN(G14,G10,G6))</f>
      </c>
      <c r="H18" s="22"/>
      <c r="I18" s="26"/>
      <c r="J18" s="23"/>
      <c r="K18" s="7"/>
    </row>
    <row r="19" spans="1:11" s="3" customFormat="1" ht="17.25">
      <c r="A19" s="12" t="s">
        <v>8</v>
      </c>
      <c r="B19" s="20" t="s">
        <v>14</v>
      </c>
      <c r="C19" s="22">
        <f t="shared" si="1"/>
        <v>554</v>
      </c>
      <c r="D19" s="22">
        <f t="shared" si="1"/>
        <v>548</v>
      </c>
      <c r="E19" s="22">
        <f t="shared" si="1"/>
        <v>236662650</v>
      </c>
      <c r="F19" s="22">
        <f>IF(F11="","",MAX(F15,F11,F7))</f>
        <v>964950</v>
      </c>
      <c r="G19" s="22">
        <f>IF(G11="","",MIN(G15,G11,G7))</f>
        <v>163800</v>
      </c>
      <c r="H19" s="22">
        <f t="shared" si="0"/>
        <v>431866.1496350365</v>
      </c>
      <c r="I19" s="26">
        <v>304</v>
      </c>
      <c r="J19" s="23">
        <v>1423</v>
      </c>
      <c r="K19" s="7"/>
    </row>
    <row r="20" spans="1:11" s="3" customFormat="1" ht="18" thickBot="1">
      <c r="A20" s="27" t="s">
        <v>9</v>
      </c>
      <c r="B20" s="28" t="s">
        <v>9</v>
      </c>
      <c r="C20" s="29">
        <f t="shared" si="1"/>
        <v>1007</v>
      </c>
      <c r="D20" s="29">
        <f t="shared" si="1"/>
        <v>991</v>
      </c>
      <c r="E20" s="29">
        <f t="shared" si="1"/>
        <v>398995800</v>
      </c>
      <c r="F20" s="29">
        <f>IF(F12="","",MAX(F16,F12,F8))</f>
        <v>964950</v>
      </c>
      <c r="G20" s="29">
        <f>IF(G12="","",MIN(G16,G12,G8))</f>
        <v>10500</v>
      </c>
      <c r="H20" s="29">
        <f t="shared" si="0"/>
        <v>402619.3743693239</v>
      </c>
      <c r="I20" s="30">
        <v>288</v>
      </c>
      <c r="J20" s="31">
        <v>1398</v>
      </c>
      <c r="K20" s="7"/>
    </row>
    <row r="21" spans="1:10" s="3" customFormat="1" ht="17.25">
      <c r="A21" s="4"/>
      <c r="B21" s="4"/>
      <c r="C21" s="4"/>
      <c r="D21" s="4"/>
      <c r="E21" s="4"/>
      <c r="F21" s="4"/>
      <c r="G21" s="4"/>
      <c r="H21" s="5"/>
      <c r="I21" s="4"/>
      <c r="J21" s="4"/>
    </row>
    <row r="22" spans="1:10" s="3" customFormat="1" ht="17.25">
      <c r="A22" s="1"/>
      <c r="B22" s="1"/>
      <c r="C22" s="1"/>
      <c r="D22" s="1"/>
      <c r="E22" s="1"/>
      <c r="F22" s="1"/>
      <c r="G22" s="1"/>
      <c r="H22" s="6"/>
      <c r="I22" s="1"/>
      <c r="J22" s="1"/>
    </row>
    <row r="23" spans="1:10" s="3" customFormat="1" ht="18" thickBot="1">
      <c r="A23" s="1" t="s">
        <v>29</v>
      </c>
      <c r="B23" s="1"/>
      <c r="C23" s="1" t="s">
        <v>17</v>
      </c>
      <c r="D23" s="1"/>
      <c r="E23" s="1"/>
      <c r="F23" s="1"/>
      <c r="G23" s="1"/>
      <c r="H23" s="6"/>
      <c r="I23" s="1"/>
      <c r="J23" s="1"/>
    </row>
    <row r="24" spans="1:11" s="3" customFormat="1" ht="18" thickBot="1">
      <c r="A24" s="9"/>
      <c r="B24" s="8" t="s">
        <v>10</v>
      </c>
      <c r="C24" s="8" t="s">
        <v>15</v>
      </c>
      <c r="D24" s="9"/>
      <c r="E24" s="10"/>
      <c r="F24" s="10" t="s">
        <v>22</v>
      </c>
      <c r="G24" s="10"/>
      <c r="H24" s="32"/>
      <c r="I24" s="10"/>
      <c r="J24" s="11"/>
      <c r="K24" s="7"/>
    </row>
    <row r="25" spans="1:11" s="3" customFormat="1" ht="17.25">
      <c r="A25" s="13"/>
      <c r="B25" s="13"/>
      <c r="C25" s="13"/>
      <c r="D25" s="8" t="s">
        <v>16</v>
      </c>
      <c r="E25" s="8" t="s">
        <v>18</v>
      </c>
      <c r="F25" s="8" t="s">
        <v>21</v>
      </c>
      <c r="G25" s="8" t="s">
        <v>24</v>
      </c>
      <c r="H25" s="8" t="s">
        <v>25</v>
      </c>
      <c r="I25" s="8" t="s">
        <v>26</v>
      </c>
      <c r="J25" s="14" t="s">
        <v>28</v>
      </c>
      <c r="K25" s="7"/>
    </row>
    <row r="26" spans="1:11" s="3" customFormat="1" ht="18" thickBot="1">
      <c r="A26" s="13"/>
      <c r="B26" s="12" t="s">
        <v>11</v>
      </c>
      <c r="C26" s="12" t="s">
        <v>16</v>
      </c>
      <c r="D26" s="13"/>
      <c r="E26" s="12" t="s">
        <v>19</v>
      </c>
      <c r="F26" s="12" t="s">
        <v>19</v>
      </c>
      <c r="G26" s="12" t="s">
        <v>19</v>
      </c>
      <c r="H26" s="12" t="s">
        <v>19</v>
      </c>
      <c r="I26" s="12" t="s">
        <v>27</v>
      </c>
      <c r="J26" s="15" t="s">
        <v>19</v>
      </c>
      <c r="K26" s="7"/>
    </row>
    <row r="27" spans="1:11" s="3" customFormat="1" ht="17.25">
      <c r="A27" s="9"/>
      <c r="B27" s="16" t="s">
        <v>12</v>
      </c>
      <c r="C27" s="18">
        <v>453</v>
      </c>
      <c r="D27" s="18">
        <v>443</v>
      </c>
      <c r="E27" s="18">
        <v>162333150</v>
      </c>
      <c r="F27" s="18">
        <v>828450</v>
      </c>
      <c r="G27" s="18">
        <v>10500</v>
      </c>
      <c r="H27" s="18">
        <v>366440.5191873589</v>
      </c>
      <c r="I27" s="24"/>
      <c r="J27" s="19"/>
      <c r="K27" s="7"/>
    </row>
    <row r="28" spans="1:11" s="3" customFormat="1" ht="17.25">
      <c r="A28" s="13"/>
      <c r="B28" s="20" t="s">
        <v>13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/>
      <c r="I28" s="26"/>
      <c r="J28" s="23"/>
      <c r="K28" s="7"/>
    </row>
    <row r="29" spans="1:11" s="3" customFormat="1" ht="17.25">
      <c r="A29" s="13"/>
      <c r="B29" s="20" t="s">
        <v>14</v>
      </c>
      <c r="C29" s="22">
        <v>554</v>
      </c>
      <c r="D29" s="22">
        <v>548</v>
      </c>
      <c r="E29" s="22">
        <v>236662650</v>
      </c>
      <c r="F29" s="22">
        <v>964950</v>
      </c>
      <c r="G29" s="22">
        <v>163800</v>
      </c>
      <c r="H29" s="22">
        <v>431866.1496350365</v>
      </c>
      <c r="I29" s="26"/>
      <c r="J29" s="23"/>
      <c r="K29" s="7"/>
    </row>
    <row r="30" spans="1:11" s="3" customFormat="1" ht="18" thickBot="1">
      <c r="A30" s="33"/>
      <c r="B30" s="28" t="s">
        <v>9</v>
      </c>
      <c r="C30" s="29">
        <v>1007</v>
      </c>
      <c r="D30" s="29">
        <v>991</v>
      </c>
      <c r="E30" s="29">
        <v>398995800</v>
      </c>
      <c r="F30" s="29">
        <v>964950</v>
      </c>
      <c r="G30" s="29">
        <v>10500</v>
      </c>
      <c r="H30" s="29">
        <v>402619.3743693239</v>
      </c>
      <c r="I30" s="30"/>
      <c r="J30" s="31"/>
      <c r="K30" s="7"/>
    </row>
    <row r="31" spans="1:10" s="3" customFormat="1" ht="17.2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printOptions horizontalCentered="1"/>
  <pageMargins left="0.5083333333333333" right="0.5083333333333333" top="0.5083333333333333" bottom="0.508333333333333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