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'A'!$A$1:$J$52</definedName>
    <definedName name="_xlnm.Print_Area">'A'!$A$1:$J$52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<sst xmlns="http://schemas.openxmlformats.org/spreadsheetml/2006/main" count="122" uniqueCount="35">
  <si>
    <t>12月　県南和牛子牛市場成績表（税込み）</t>
  </si>
  <si>
    <t>市</t>
  </si>
  <si>
    <t>場</t>
  </si>
  <si>
    <t>名</t>
  </si>
  <si>
    <t>県南</t>
  </si>
  <si>
    <t>日</t>
  </si>
  <si>
    <t>県</t>
  </si>
  <si>
    <t>南</t>
  </si>
  <si>
    <t>合</t>
  </si>
  <si>
    <t>計</t>
  </si>
  <si>
    <t>12月　中央和牛子牛市場成績表（税込み）</t>
  </si>
  <si>
    <t>中央</t>
  </si>
  <si>
    <t>中</t>
  </si>
  <si>
    <t>央</t>
  </si>
  <si>
    <t>12月</t>
  </si>
  <si>
    <t>性</t>
  </si>
  <si>
    <t>別</t>
  </si>
  <si>
    <t>雌</t>
  </si>
  <si>
    <t>雄</t>
  </si>
  <si>
    <t>去</t>
  </si>
  <si>
    <t>上場</t>
  </si>
  <si>
    <t>頭数</t>
  </si>
  <si>
    <t>県市場合計・平均（税込み）</t>
  </si>
  <si>
    <t>金　　額</t>
  </si>
  <si>
    <t>（円）</t>
  </si>
  <si>
    <t>売　　　　　　　　　　　　　　買</t>
  </si>
  <si>
    <t>最高価格</t>
  </si>
  <si>
    <t>売　　　　　　　　　　　　　　　　買</t>
  </si>
  <si>
    <t>開催月日　　平成11年12月　日～日</t>
  </si>
  <si>
    <t>最低価格</t>
  </si>
  <si>
    <t>開催月日　　平成11年12月日～日</t>
  </si>
  <si>
    <t>平均価格</t>
  </si>
  <si>
    <t>平均</t>
  </si>
  <si>
    <t>体重</t>
  </si>
  <si>
    <t>㎏単価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</si>
</sst>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0" fontId="4" fillId="0" borderId="4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4" fillId="0" borderId="9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7" xfId="0" applyNumberFormat="1" applyFont="1" applyBorder="1" applyAlignment="1">
      <alignment/>
    </xf>
    <xf numFmtId="0" fontId="4" fillId="0" borderId="9" xfId="0" applyNumberFormat="1" applyFont="1" applyBorder="1" applyAlignment="1">
      <alignment/>
    </xf>
    <xf numFmtId="0" fontId="4" fillId="0" borderId="9" xfId="0" applyNumberFormat="1" applyFont="1" applyBorder="1" applyAlignment="1">
      <alignment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4.6640625" style="1" customWidth="1"/>
    <col min="2" max="2" width="3.6640625" style="1" customWidth="1"/>
    <col min="3" max="4" width="6.6640625" style="1" customWidth="1"/>
    <col min="5" max="5" width="14.6640625" style="1" customWidth="1"/>
    <col min="6" max="6" width="11.6640625" style="1" customWidth="1"/>
    <col min="7" max="8" width="10.6640625" style="1" customWidth="1"/>
    <col min="9" max="9" width="6.6640625" style="1" customWidth="1"/>
    <col min="10" max="10" width="9.6640625" style="1" customWidth="1"/>
    <col min="11" max="16384" width="10.6640625" style="1" customWidth="1"/>
  </cols>
  <sheetData>
    <row r="1" spans="1:10" s="3" customFormat="1" ht="18" thickBot="1">
      <c r="A1" s="1" t="s">
        <v>0</v>
      </c>
      <c r="B1" s="1"/>
      <c r="C1" s="1"/>
      <c r="D1" s="1"/>
      <c r="E1" s="1"/>
      <c r="F1" s="1"/>
      <c r="G1" s="2" t="s">
        <v>28</v>
      </c>
      <c r="H1" s="1"/>
      <c r="I1" s="1"/>
      <c r="J1" s="1"/>
    </row>
    <row r="2" spans="1:11" s="3" customFormat="1" ht="18" thickBot="1">
      <c r="A2" s="8" t="s">
        <v>1</v>
      </c>
      <c r="B2" s="8" t="s">
        <v>15</v>
      </c>
      <c r="C2" s="8" t="s">
        <v>20</v>
      </c>
      <c r="D2" s="9"/>
      <c r="E2" s="10"/>
      <c r="F2" s="10" t="s">
        <v>25</v>
      </c>
      <c r="G2" s="10"/>
      <c r="H2" s="10"/>
      <c r="I2" s="10"/>
      <c r="J2" s="11"/>
      <c r="K2" s="7"/>
    </row>
    <row r="3" spans="1:11" s="3" customFormat="1" ht="17.25">
      <c r="A3" s="12" t="s">
        <v>2</v>
      </c>
      <c r="B3" s="13"/>
      <c r="C3" s="13"/>
      <c r="D3" s="8" t="s">
        <v>21</v>
      </c>
      <c r="E3" s="8" t="s">
        <v>23</v>
      </c>
      <c r="F3" s="8" t="s">
        <v>26</v>
      </c>
      <c r="G3" s="8" t="s">
        <v>29</v>
      </c>
      <c r="H3" s="8" t="s">
        <v>31</v>
      </c>
      <c r="I3" s="8" t="s">
        <v>32</v>
      </c>
      <c r="J3" s="14" t="s">
        <v>34</v>
      </c>
      <c r="K3" s="7"/>
    </row>
    <row r="4" spans="1:11" s="3" customFormat="1" ht="18" thickBot="1">
      <c r="A4" s="12" t="s">
        <v>3</v>
      </c>
      <c r="B4" s="12" t="s">
        <v>16</v>
      </c>
      <c r="C4" s="12" t="s">
        <v>21</v>
      </c>
      <c r="D4" s="13"/>
      <c r="E4" s="12" t="s">
        <v>24</v>
      </c>
      <c r="F4" s="12" t="s">
        <v>24</v>
      </c>
      <c r="G4" s="12" t="s">
        <v>24</v>
      </c>
      <c r="H4" s="12" t="s">
        <v>24</v>
      </c>
      <c r="I4" s="12" t="s">
        <v>33</v>
      </c>
      <c r="J4" s="15" t="s">
        <v>24</v>
      </c>
      <c r="K4" s="7"/>
    </row>
    <row r="5" spans="1:11" s="3" customFormat="1" ht="17.25">
      <c r="A5" s="9" t="s">
        <v>4</v>
      </c>
      <c r="B5" s="16" t="s">
        <v>17</v>
      </c>
      <c r="C5" s="17">
        <v>119</v>
      </c>
      <c r="D5" s="17">
        <v>114</v>
      </c>
      <c r="E5" s="17">
        <v>38346000</v>
      </c>
      <c r="F5" s="17">
        <v>642600</v>
      </c>
      <c r="G5" s="17">
        <v>170100</v>
      </c>
      <c r="H5" s="18">
        <f aca="true" t="shared" si="0" ref="H5:H20">IF(D5="","",+E5/D5)</f>
        <v>336368.4210526316</v>
      </c>
      <c r="I5" s="17">
        <v>266</v>
      </c>
      <c r="J5" s="19">
        <v>1265</v>
      </c>
      <c r="K5" s="7"/>
    </row>
    <row r="6" spans="1:11" s="3" customFormat="1" ht="17.25">
      <c r="A6" s="13"/>
      <c r="B6" s="20" t="s">
        <v>18</v>
      </c>
      <c r="C6" s="21"/>
      <c r="D6" s="21"/>
      <c r="E6" s="21"/>
      <c r="F6" s="21"/>
      <c r="G6" s="21"/>
      <c r="H6" s="22">
        <f t="shared" si="0"/>
      </c>
      <c r="I6" s="21"/>
      <c r="J6" s="23"/>
      <c r="K6" s="7"/>
    </row>
    <row r="7" spans="1:11" s="3" customFormat="1" ht="17.25">
      <c r="A7" s="13"/>
      <c r="B7" s="20" t="s">
        <v>19</v>
      </c>
      <c r="C7" s="21">
        <v>161</v>
      </c>
      <c r="D7" s="21">
        <v>161</v>
      </c>
      <c r="E7" s="21">
        <v>69489000</v>
      </c>
      <c r="F7" s="21">
        <v>689850</v>
      </c>
      <c r="G7" s="21">
        <v>112350</v>
      </c>
      <c r="H7" s="22">
        <f t="shared" si="0"/>
        <v>431608.6956521739</v>
      </c>
      <c r="I7" s="21">
        <v>298</v>
      </c>
      <c r="J7" s="23">
        <v>1449</v>
      </c>
      <c r="K7" s="7"/>
    </row>
    <row r="8" spans="1:11" s="3" customFormat="1" ht="18" thickBot="1">
      <c r="A8" s="12" t="s">
        <v>5</v>
      </c>
      <c r="B8" s="20" t="s">
        <v>9</v>
      </c>
      <c r="C8" s="22">
        <f>SUM(C5:C7)</f>
        <v>280</v>
      </c>
      <c r="D8" s="22">
        <f>SUM(D5:D7)</f>
        <v>275</v>
      </c>
      <c r="E8" s="22">
        <f>SUM(E5:E7)</f>
        <v>107835000</v>
      </c>
      <c r="F8" s="22">
        <f>IF(F5="","",MAX(F5:F7))</f>
        <v>689850</v>
      </c>
      <c r="G8" s="22">
        <f>IF(G5="","",MIN(G5:G7))</f>
        <v>112350</v>
      </c>
      <c r="H8" s="22">
        <f t="shared" si="0"/>
        <v>392127.2727272727</v>
      </c>
      <c r="I8" s="21">
        <v>285</v>
      </c>
      <c r="J8" s="23">
        <v>1378</v>
      </c>
      <c r="K8" s="7"/>
    </row>
    <row r="9" spans="1:11" s="3" customFormat="1" ht="17.25">
      <c r="A9" s="8" t="s">
        <v>4</v>
      </c>
      <c r="B9" s="16" t="s">
        <v>17</v>
      </c>
      <c r="C9" s="17">
        <v>123</v>
      </c>
      <c r="D9" s="17">
        <v>122</v>
      </c>
      <c r="E9" s="17">
        <v>42698250</v>
      </c>
      <c r="F9" s="17">
        <v>579600</v>
      </c>
      <c r="G9" s="17">
        <v>187950</v>
      </c>
      <c r="H9" s="18">
        <f t="shared" si="0"/>
        <v>349985.65573770495</v>
      </c>
      <c r="I9" s="17">
        <v>266</v>
      </c>
      <c r="J9" s="19">
        <v>1315</v>
      </c>
      <c r="K9" s="7"/>
    </row>
    <row r="10" spans="1:11" s="3" customFormat="1" ht="17.25">
      <c r="A10" s="13"/>
      <c r="B10" s="20" t="s">
        <v>18</v>
      </c>
      <c r="C10" s="21"/>
      <c r="D10" s="21"/>
      <c r="E10" s="21"/>
      <c r="F10" s="21"/>
      <c r="G10" s="21"/>
      <c r="H10" s="22">
        <f t="shared" si="0"/>
      </c>
      <c r="I10" s="21"/>
      <c r="J10" s="23"/>
      <c r="K10" s="7"/>
    </row>
    <row r="11" spans="1:11" s="3" customFormat="1" ht="17.25">
      <c r="A11" s="13"/>
      <c r="B11" s="20" t="s">
        <v>19</v>
      </c>
      <c r="C11" s="21">
        <v>131</v>
      </c>
      <c r="D11" s="21">
        <v>131</v>
      </c>
      <c r="E11" s="21">
        <v>60947250</v>
      </c>
      <c r="F11" s="21">
        <v>804300</v>
      </c>
      <c r="G11" s="21">
        <v>224700</v>
      </c>
      <c r="H11" s="22">
        <f t="shared" si="0"/>
        <v>465246.1832061069</v>
      </c>
      <c r="I11" s="21">
        <v>299</v>
      </c>
      <c r="J11" s="23">
        <v>1557</v>
      </c>
      <c r="K11" s="7"/>
    </row>
    <row r="12" spans="1:11" s="3" customFormat="1" ht="18" thickBot="1">
      <c r="A12" s="12" t="s">
        <v>5</v>
      </c>
      <c r="B12" s="20" t="s">
        <v>9</v>
      </c>
      <c r="C12" s="22">
        <f>SUM(C9:C11)</f>
        <v>254</v>
      </c>
      <c r="D12" s="22">
        <f>SUM(D9:D11)</f>
        <v>253</v>
      </c>
      <c r="E12" s="22">
        <f>SUM(E9:E11)</f>
        <v>103645500</v>
      </c>
      <c r="F12" s="22">
        <f>IF(F9="","",MAX(F9:F11))</f>
        <v>804300</v>
      </c>
      <c r="G12" s="22">
        <f>IF(G9="","",MIN(G9:G11))</f>
        <v>187950</v>
      </c>
      <c r="H12" s="22">
        <f t="shared" si="0"/>
        <v>409666.00790513837</v>
      </c>
      <c r="I12" s="21">
        <v>283</v>
      </c>
      <c r="J12" s="23">
        <v>1447</v>
      </c>
      <c r="K12" s="7"/>
    </row>
    <row r="13" spans="1:11" s="3" customFormat="1" ht="17.25">
      <c r="A13" s="8" t="s">
        <v>4</v>
      </c>
      <c r="B13" s="16" t="s">
        <v>17</v>
      </c>
      <c r="C13" s="17">
        <v>194</v>
      </c>
      <c r="D13" s="17">
        <v>188</v>
      </c>
      <c r="E13" s="17">
        <v>63031500</v>
      </c>
      <c r="F13" s="17">
        <v>863100</v>
      </c>
      <c r="G13" s="17">
        <v>130200</v>
      </c>
      <c r="H13" s="18">
        <f t="shared" si="0"/>
        <v>335273.93617021275</v>
      </c>
      <c r="I13" s="17">
        <v>264</v>
      </c>
      <c r="J13" s="19">
        <v>1271</v>
      </c>
      <c r="K13" s="7"/>
    </row>
    <row r="14" spans="1:11" s="3" customFormat="1" ht="17.25">
      <c r="A14" s="13"/>
      <c r="B14" s="20" t="s">
        <v>18</v>
      </c>
      <c r="C14" s="21">
        <v>1</v>
      </c>
      <c r="D14" s="21">
        <v>1</v>
      </c>
      <c r="E14" s="21">
        <v>244650</v>
      </c>
      <c r="F14" s="21">
        <v>244650</v>
      </c>
      <c r="G14" s="21">
        <v>244650</v>
      </c>
      <c r="H14" s="22">
        <f t="shared" si="0"/>
        <v>244650</v>
      </c>
      <c r="I14" s="21">
        <v>318</v>
      </c>
      <c r="J14" s="23">
        <v>769</v>
      </c>
      <c r="K14" s="7"/>
    </row>
    <row r="15" spans="1:11" s="3" customFormat="1" ht="17.25">
      <c r="A15" s="13"/>
      <c r="B15" s="20" t="s">
        <v>19</v>
      </c>
      <c r="C15" s="21">
        <v>266</v>
      </c>
      <c r="D15" s="21">
        <v>265</v>
      </c>
      <c r="E15" s="21">
        <v>122028900</v>
      </c>
      <c r="F15" s="21">
        <v>746550</v>
      </c>
      <c r="G15" s="21">
        <v>145950</v>
      </c>
      <c r="H15" s="22">
        <f t="shared" si="0"/>
        <v>460486.41509433964</v>
      </c>
      <c r="I15" s="21">
        <v>302</v>
      </c>
      <c r="J15" s="23">
        <v>1254</v>
      </c>
      <c r="K15" s="7"/>
    </row>
    <row r="16" spans="1:11" s="3" customFormat="1" ht="18" thickBot="1">
      <c r="A16" s="12" t="s">
        <v>5</v>
      </c>
      <c r="B16" s="20" t="s">
        <v>9</v>
      </c>
      <c r="C16" s="22">
        <f>SUM(C13:C15)</f>
        <v>461</v>
      </c>
      <c r="D16" s="22">
        <f>SUM(D13:D15)</f>
        <v>454</v>
      </c>
      <c r="E16" s="22">
        <f>SUM(E13:E15)</f>
        <v>185305050</v>
      </c>
      <c r="F16" s="22">
        <f>IF(F13="","",MAX(F13:F15))</f>
        <v>863100</v>
      </c>
      <c r="G16" s="22">
        <f>IF(G13="","",MIN(G13:G15))</f>
        <v>130200</v>
      </c>
      <c r="H16" s="22">
        <f t="shared" si="0"/>
        <v>408160.90308370045</v>
      </c>
      <c r="I16" s="21">
        <v>286</v>
      </c>
      <c r="J16" s="23">
        <v>1426</v>
      </c>
      <c r="K16" s="7"/>
    </row>
    <row r="17" spans="1:11" s="3" customFormat="1" ht="17.25">
      <c r="A17" s="8" t="s">
        <v>6</v>
      </c>
      <c r="B17" s="16" t="s">
        <v>17</v>
      </c>
      <c r="C17" s="18">
        <f aca="true" t="shared" si="1" ref="C17:E20">C13+C9+C5</f>
        <v>436</v>
      </c>
      <c r="D17" s="18">
        <f t="shared" si="1"/>
        <v>424</v>
      </c>
      <c r="E17" s="18">
        <f t="shared" si="1"/>
        <v>144075750</v>
      </c>
      <c r="F17" s="18">
        <f>IF(F9="","",MAX(F13,F9,F5))</f>
        <v>863100</v>
      </c>
      <c r="G17" s="18">
        <f>IF(G9="","",MIN(G13,G9,G5))</f>
        <v>130200</v>
      </c>
      <c r="H17" s="18">
        <f t="shared" si="0"/>
        <v>339801.2971698113</v>
      </c>
      <c r="I17" s="24">
        <v>265</v>
      </c>
      <c r="J17" s="19">
        <v>1282</v>
      </c>
      <c r="K17" s="7"/>
    </row>
    <row r="18" spans="1:11" s="3" customFormat="1" ht="17.25">
      <c r="A18" s="12" t="s">
        <v>7</v>
      </c>
      <c r="B18" s="20" t="s">
        <v>18</v>
      </c>
      <c r="C18" s="22">
        <f t="shared" si="1"/>
        <v>1</v>
      </c>
      <c r="D18" s="22">
        <f t="shared" si="1"/>
        <v>1</v>
      </c>
      <c r="E18" s="22">
        <f t="shared" si="1"/>
        <v>244650</v>
      </c>
      <c r="F18" s="22">
        <f>IF(F10="","",MAX(F14,F10,F6))</f>
      </c>
      <c r="G18" s="25">
        <f>IF(G10="","",MIN(G14,G10,G6))</f>
      </c>
      <c r="H18" s="22">
        <f t="shared" si="0"/>
        <v>244650</v>
      </c>
      <c r="I18" s="26">
        <v>318</v>
      </c>
      <c r="J18" s="23">
        <v>769</v>
      </c>
      <c r="K18" s="7"/>
    </row>
    <row r="19" spans="1:11" s="3" customFormat="1" ht="17.25">
      <c r="A19" s="12" t="s">
        <v>8</v>
      </c>
      <c r="B19" s="20" t="s">
        <v>19</v>
      </c>
      <c r="C19" s="22">
        <f t="shared" si="1"/>
        <v>558</v>
      </c>
      <c r="D19" s="22">
        <f t="shared" si="1"/>
        <v>557</v>
      </c>
      <c r="E19" s="22">
        <f t="shared" si="1"/>
        <v>252465150</v>
      </c>
      <c r="F19" s="22">
        <f>IF(F11="","",MAX(F15,F11,F7))</f>
        <v>804300</v>
      </c>
      <c r="G19" s="22">
        <f>IF(G11="","",MIN(G15,G11,G7))</f>
        <v>112350</v>
      </c>
      <c r="H19" s="22">
        <f t="shared" si="0"/>
        <v>453258.79712746857</v>
      </c>
      <c r="I19" s="26">
        <v>300</v>
      </c>
      <c r="J19" s="23">
        <v>1510</v>
      </c>
      <c r="K19" s="7"/>
    </row>
    <row r="20" spans="1:11" s="3" customFormat="1" ht="18" thickBot="1">
      <c r="A20" s="27" t="s">
        <v>9</v>
      </c>
      <c r="B20" s="28" t="s">
        <v>9</v>
      </c>
      <c r="C20" s="29">
        <f t="shared" si="1"/>
        <v>995</v>
      </c>
      <c r="D20" s="29">
        <f t="shared" si="1"/>
        <v>982</v>
      </c>
      <c r="E20" s="29">
        <f t="shared" si="1"/>
        <v>396785550</v>
      </c>
      <c r="F20" s="29">
        <f>IF(F12="","",MAX(F16,F12,F8))</f>
        <v>863100</v>
      </c>
      <c r="G20" s="29">
        <f>IF(G12="","",MIN(G16,G12,G8))</f>
        <v>112350</v>
      </c>
      <c r="H20" s="29">
        <f t="shared" si="0"/>
        <v>404058.6048879837</v>
      </c>
      <c r="I20" s="30">
        <v>285</v>
      </c>
      <c r="J20" s="31">
        <v>1418</v>
      </c>
      <c r="K20" s="7"/>
    </row>
    <row r="21" spans="1:10" s="3" customFormat="1" ht="17.25">
      <c r="A21" s="4"/>
      <c r="B21" s="4"/>
      <c r="C21" s="4"/>
      <c r="D21" s="4"/>
      <c r="E21" s="4"/>
      <c r="F21" s="4"/>
      <c r="G21" s="4"/>
      <c r="H21" s="5"/>
      <c r="I21" s="4"/>
      <c r="J21" s="4"/>
    </row>
    <row r="22" spans="1:10" s="3" customFormat="1" ht="17.25">
      <c r="A22" s="1"/>
      <c r="B22" s="1"/>
      <c r="C22" s="1"/>
      <c r="D22" s="1"/>
      <c r="E22" s="1"/>
      <c r="F22" s="1"/>
      <c r="G22" s="1"/>
      <c r="H22" s="6"/>
      <c r="I22" s="1"/>
      <c r="J22" s="1"/>
    </row>
    <row r="23" spans="1:10" s="3" customFormat="1" ht="18" thickBot="1">
      <c r="A23" s="1" t="s">
        <v>10</v>
      </c>
      <c r="B23" s="1"/>
      <c r="C23" s="1"/>
      <c r="D23" s="1"/>
      <c r="E23" s="1"/>
      <c r="F23" s="1"/>
      <c r="G23" s="2" t="s">
        <v>30</v>
      </c>
      <c r="H23" s="6"/>
      <c r="I23" s="1"/>
      <c r="J23" s="1"/>
    </row>
    <row r="24" spans="1:11" s="3" customFormat="1" ht="18" thickBot="1">
      <c r="A24" s="8" t="s">
        <v>1</v>
      </c>
      <c r="B24" s="8" t="s">
        <v>15</v>
      </c>
      <c r="C24" s="8" t="s">
        <v>20</v>
      </c>
      <c r="D24" s="9"/>
      <c r="E24" s="10"/>
      <c r="F24" s="10" t="s">
        <v>25</v>
      </c>
      <c r="G24" s="10"/>
      <c r="H24" s="32"/>
      <c r="I24" s="10"/>
      <c r="J24" s="11"/>
      <c r="K24" s="7"/>
    </row>
    <row r="25" spans="1:11" s="3" customFormat="1" ht="17.25">
      <c r="A25" s="12" t="s">
        <v>2</v>
      </c>
      <c r="B25" s="13"/>
      <c r="C25" s="13"/>
      <c r="D25" s="8" t="s">
        <v>21</v>
      </c>
      <c r="E25" s="8" t="s">
        <v>23</v>
      </c>
      <c r="F25" s="8" t="s">
        <v>26</v>
      </c>
      <c r="G25" s="8" t="s">
        <v>29</v>
      </c>
      <c r="H25" s="8" t="s">
        <v>31</v>
      </c>
      <c r="I25" s="8" t="s">
        <v>32</v>
      </c>
      <c r="J25" s="14" t="s">
        <v>34</v>
      </c>
      <c r="K25" s="7"/>
    </row>
    <row r="26" spans="1:11" s="3" customFormat="1" ht="18" thickBot="1">
      <c r="A26" s="12" t="s">
        <v>3</v>
      </c>
      <c r="B26" s="12" t="s">
        <v>16</v>
      </c>
      <c r="C26" s="12" t="s">
        <v>21</v>
      </c>
      <c r="D26" s="13"/>
      <c r="E26" s="12" t="s">
        <v>24</v>
      </c>
      <c r="F26" s="12" t="s">
        <v>24</v>
      </c>
      <c r="G26" s="12" t="s">
        <v>24</v>
      </c>
      <c r="H26" s="12" t="s">
        <v>24</v>
      </c>
      <c r="I26" s="12" t="s">
        <v>33</v>
      </c>
      <c r="J26" s="15" t="s">
        <v>24</v>
      </c>
      <c r="K26" s="7"/>
    </row>
    <row r="27" spans="1:11" s="3" customFormat="1" ht="17.25">
      <c r="A27" s="9" t="s">
        <v>11</v>
      </c>
      <c r="B27" s="16" t="s">
        <v>17</v>
      </c>
      <c r="C27" s="17">
        <v>126</v>
      </c>
      <c r="D27" s="17">
        <v>121</v>
      </c>
      <c r="E27" s="17">
        <v>40086900</v>
      </c>
      <c r="F27" s="17">
        <v>538650</v>
      </c>
      <c r="G27" s="17">
        <v>99750</v>
      </c>
      <c r="H27" s="18">
        <f aca="true" t="shared" si="2" ref="H27:H42">IF(D27="","",+E27/D27)</f>
        <v>331296.69421487604</v>
      </c>
      <c r="I27" s="17">
        <v>265</v>
      </c>
      <c r="J27" s="19">
        <v>1250</v>
      </c>
      <c r="K27" s="7"/>
    </row>
    <row r="28" spans="1:11" s="3" customFormat="1" ht="17.25">
      <c r="A28" s="13"/>
      <c r="B28" s="20" t="s">
        <v>18</v>
      </c>
      <c r="C28" s="21"/>
      <c r="D28" s="21"/>
      <c r="E28" s="21"/>
      <c r="F28" s="21"/>
      <c r="G28" s="21"/>
      <c r="H28" s="22">
        <f t="shared" si="2"/>
      </c>
      <c r="I28" s="21"/>
      <c r="J28" s="23"/>
      <c r="K28" s="7"/>
    </row>
    <row r="29" spans="1:11" s="3" customFormat="1" ht="17.25">
      <c r="A29" s="13"/>
      <c r="B29" s="20" t="s">
        <v>19</v>
      </c>
      <c r="C29" s="21">
        <v>196</v>
      </c>
      <c r="D29" s="21">
        <v>191</v>
      </c>
      <c r="E29" s="21">
        <v>77283150</v>
      </c>
      <c r="F29" s="21">
        <v>700350</v>
      </c>
      <c r="G29" s="21">
        <v>124950</v>
      </c>
      <c r="H29" s="22">
        <f t="shared" si="2"/>
        <v>404623.8219895288</v>
      </c>
      <c r="I29" s="21">
        <v>297</v>
      </c>
      <c r="J29" s="23">
        <v>1364</v>
      </c>
      <c r="K29" s="7"/>
    </row>
    <row r="30" spans="1:11" s="3" customFormat="1" ht="18" thickBot="1">
      <c r="A30" s="12" t="s">
        <v>5</v>
      </c>
      <c r="B30" s="20" t="s">
        <v>9</v>
      </c>
      <c r="C30" s="22">
        <f>SUM(C27:C29)</f>
        <v>322</v>
      </c>
      <c r="D30" s="22">
        <f>SUM(D27:D29)</f>
        <v>312</v>
      </c>
      <c r="E30" s="22">
        <f>SUM(E27:E29)</f>
        <v>117370050</v>
      </c>
      <c r="F30" s="22">
        <f>IF(F27="","",MAX(F27:F29))</f>
        <v>700350</v>
      </c>
      <c r="G30" s="22">
        <f>IF(G27="","",MIN(G27:G29))</f>
        <v>99750</v>
      </c>
      <c r="H30" s="22">
        <f t="shared" si="2"/>
        <v>376186.0576923077</v>
      </c>
      <c r="I30" s="21">
        <v>284</v>
      </c>
      <c r="J30" s="23">
        <v>1323</v>
      </c>
      <c r="K30" s="7"/>
    </row>
    <row r="31" spans="1:11" s="3" customFormat="1" ht="17.25">
      <c r="A31" s="9" t="s">
        <v>11</v>
      </c>
      <c r="B31" s="16" t="s">
        <v>17</v>
      </c>
      <c r="C31" s="17">
        <v>232</v>
      </c>
      <c r="D31" s="17">
        <v>222</v>
      </c>
      <c r="E31" s="17">
        <v>69329400</v>
      </c>
      <c r="F31" s="17">
        <v>953400</v>
      </c>
      <c r="G31" s="17">
        <v>93450</v>
      </c>
      <c r="H31" s="18">
        <f t="shared" si="2"/>
        <v>312294.5945945946</v>
      </c>
      <c r="I31" s="17">
        <v>271</v>
      </c>
      <c r="J31" s="19">
        <v>1150</v>
      </c>
      <c r="K31" s="7"/>
    </row>
    <row r="32" spans="1:11" s="3" customFormat="1" ht="17.25">
      <c r="A32" s="13"/>
      <c r="B32" s="20" t="s">
        <v>18</v>
      </c>
      <c r="C32" s="21">
        <v>1</v>
      </c>
      <c r="D32" s="21">
        <v>1</v>
      </c>
      <c r="E32" s="21">
        <v>318150</v>
      </c>
      <c r="F32" s="21">
        <v>318500</v>
      </c>
      <c r="G32" s="21">
        <v>318500</v>
      </c>
      <c r="H32" s="22">
        <f t="shared" si="2"/>
        <v>318150</v>
      </c>
      <c r="I32" s="21">
        <v>372</v>
      </c>
      <c r="J32" s="23">
        <v>855</v>
      </c>
      <c r="K32" s="7"/>
    </row>
    <row r="33" spans="1:11" s="3" customFormat="1" ht="17.25">
      <c r="A33" s="13"/>
      <c r="B33" s="20" t="s">
        <v>19</v>
      </c>
      <c r="C33" s="21">
        <v>347</v>
      </c>
      <c r="D33" s="21">
        <v>340</v>
      </c>
      <c r="E33" s="21">
        <v>137470200</v>
      </c>
      <c r="F33" s="21">
        <v>741300</v>
      </c>
      <c r="G33" s="21">
        <v>133350</v>
      </c>
      <c r="H33" s="22">
        <f t="shared" si="2"/>
        <v>404324.1176470588</v>
      </c>
      <c r="I33" s="21">
        <v>297</v>
      </c>
      <c r="J33" s="23">
        <v>1360</v>
      </c>
      <c r="K33" s="7"/>
    </row>
    <row r="34" spans="1:11" s="3" customFormat="1" ht="18" thickBot="1">
      <c r="A34" s="12" t="s">
        <v>5</v>
      </c>
      <c r="B34" s="20" t="s">
        <v>9</v>
      </c>
      <c r="C34" s="22">
        <f>SUM(C31:C33)</f>
        <v>580</v>
      </c>
      <c r="D34" s="22">
        <f>SUM(D31:D33)</f>
        <v>563</v>
      </c>
      <c r="E34" s="22">
        <f>SUM(E31:E33)</f>
        <v>207117750</v>
      </c>
      <c r="F34" s="22">
        <f>IF(F31="","",MAX(F31:F33))</f>
        <v>953400</v>
      </c>
      <c r="G34" s="22">
        <f>IF(G31="","",MIN(G31:G33))</f>
        <v>93450</v>
      </c>
      <c r="H34" s="22">
        <f t="shared" si="2"/>
        <v>367882.3268206039</v>
      </c>
      <c r="I34" s="21">
        <v>287</v>
      </c>
      <c r="J34" s="23">
        <v>1281</v>
      </c>
      <c r="K34" s="7"/>
    </row>
    <row r="35" spans="1:11" s="3" customFormat="1" ht="17.25">
      <c r="A35" s="9" t="s">
        <v>11</v>
      </c>
      <c r="B35" s="16" t="s">
        <v>17</v>
      </c>
      <c r="C35" s="17">
        <v>202</v>
      </c>
      <c r="D35" s="17">
        <v>192</v>
      </c>
      <c r="E35" s="17">
        <v>58138500</v>
      </c>
      <c r="F35" s="17">
        <v>953400</v>
      </c>
      <c r="G35" s="17">
        <v>127050</v>
      </c>
      <c r="H35" s="18">
        <f t="shared" si="2"/>
        <v>302804.6875</v>
      </c>
      <c r="I35" s="17">
        <v>269</v>
      </c>
      <c r="J35" s="19">
        <v>1125</v>
      </c>
      <c r="K35" s="7"/>
    </row>
    <row r="36" spans="1:11" s="3" customFormat="1" ht="17.25">
      <c r="A36" s="13"/>
      <c r="B36" s="20" t="s">
        <v>18</v>
      </c>
      <c r="C36" s="21"/>
      <c r="D36" s="21"/>
      <c r="E36" s="21"/>
      <c r="F36" s="21"/>
      <c r="G36" s="21"/>
      <c r="H36" s="22">
        <f t="shared" si="2"/>
      </c>
      <c r="I36" s="21"/>
      <c r="J36" s="23"/>
      <c r="K36" s="7"/>
    </row>
    <row r="37" spans="1:11" s="3" customFormat="1" ht="17.25">
      <c r="A37" s="13"/>
      <c r="B37" s="20" t="s">
        <v>19</v>
      </c>
      <c r="C37" s="21">
        <v>296</v>
      </c>
      <c r="D37" s="21">
        <v>278</v>
      </c>
      <c r="E37" s="21">
        <v>112447650</v>
      </c>
      <c r="F37" s="21">
        <v>677250</v>
      </c>
      <c r="G37" s="21">
        <v>73500</v>
      </c>
      <c r="H37" s="22">
        <f t="shared" si="2"/>
        <v>404487.9496402878</v>
      </c>
      <c r="I37" s="21">
        <v>296</v>
      </c>
      <c r="J37" s="23">
        <v>1367</v>
      </c>
      <c r="K37" s="7"/>
    </row>
    <row r="38" spans="1:11" s="3" customFormat="1" ht="18" thickBot="1">
      <c r="A38" s="12" t="s">
        <v>5</v>
      </c>
      <c r="B38" s="20" t="s">
        <v>9</v>
      </c>
      <c r="C38" s="22">
        <f>SUM(C35:C37)</f>
        <v>498</v>
      </c>
      <c r="D38" s="22">
        <f>SUM(D35:D37)</f>
        <v>470</v>
      </c>
      <c r="E38" s="22">
        <f>SUM(E35:E37)</f>
        <v>170586150</v>
      </c>
      <c r="F38" s="22">
        <f>IF(F35="","",MAX(F35:F37))</f>
        <v>953400</v>
      </c>
      <c r="G38" s="22">
        <f>IF(G35="","",MIN(G35:G37))</f>
        <v>73500</v>
      </c>
      <c r="H38" s="22">
        <f t="shared" si="2"/>
        <v>362949.25531914894</v>
      </c>
      <c r="I38" s="21">
        <v>285</v>
      </c>
      <c r="J38" s="23">
        <v>1274</v>
      </c>
      <c r="K38" s="7"/>
    </row>
    <row r="39" spans="1:11" s="3" customFormat="1" ht="17.25">
      <c r="A39" s="8" t="s">
        <v>12</v>
      </c>
      <c r="B39" s="16" t="s">
        <v>17</v>
      </c>
      <c r="C39" s="18">
        <f aca="true" t="shared" si="3" ref="C39:E42">C35+C31+C27</f>
        <v>560</v>
      </c>
      <c r="D39" s="18">
        <f t="shared" si="3"/>
        <v>535</v>
      </c>
      <c r="E39" s="18">
        <f t="shared" si="3"/>
        <v>167554800</v>
      </c>
      <c r="F39" s="18">
        <f>IF(F27="","",MAX(F35,F31,F27))</f>
        <v>953400</v>
      </c>
      <c r="G39" s="18">
        <f>IF(G27="","",MIN(G35,G31,G27))</f>
        <v>93450</v>
      </c>
      <c r="H39" s="18">
        <f t="shared" si="2"/>
        <v>313186.5420560748</v>
      </c>
      <c r="I39" s="17">
        <v>269</v>
      </c>
      <c r="J39" s="19">
        <v>1164</v>
      </c>
      <c r="K39" s="7"/>
    </row>
    <row r="40" spans="1:11" s="3" customFormat="1" ht="17.25">
      <c r="A40" s="12" t="s">
        <v>13</v>
      </c>
      <c r="B40" s="20" t="s">
        <v>18</v>
      </c>
      <c r="C40" s="22">
        <f t="shared" si="3"/>
        <v>1</v>
      </c>
      <c r="D40" s="22">
        <f t="shared" si="3"/>
        <v>1</v>
      </c>
      <c r="E40" s="22">
        <f t="shared" si="3"/>
        <v>318150</v>
      </c>
      <c r="F40" s="22">
        <f>IF(F28="","",MAX(F36,F32,F28))</f>
      </c>
      <c r="G40" s="22">
        <f>IF(G28="","",MIN(G36,G32,G28))</f>
      </c>
      <c r="H40" s="22">
        <f t="shared" si="2"/>
        <v>318150</v>
      </c>
      <c r="I40" s="21">
        <v>372</v>
      </c>
      <c r="J40" s="23">
        <v>855</v>
      </c>
      <c r="K40" s="7"/>
    </row>
    <row r="41" spans="1:11" s="3" customFormat="1" ht="17.25">
      <c r="A41" s="12" t="s">
        <v>8</v>
      </c>
      <c r="B41" s="20" t="s">
        <v>19</v>
      </c>
      <c r="C41" s="22">
        <f t="shared" si="3"/>
        <v>839</v>
      </c>
      <c r="D41" s="22">
        <f t="shared" si="3"/>
        <v>809</v>
      </c>
      <c r="E41" s="22">
        <f t="shared" si="3"/>
        <v>327201000</v>
      </c>
      <c r="F41" s="22">
        <f>IF(F29="","",MAX(F37,F33,F29))</f>
        <v>741300</v>
      </c>
      <c r="G41" s="22">
        <f>IF(G29="","",MIN(G37,G33,G29))</f>
        <v>73500</v>
      </c>
      <c r="H41" s="22">
        <f t="shared" si="2"/>
        <v>404451.174289246</v>
      </c>
      <c r="I41" s="21">
        <v>297</v>
      </c>
      <c r="J41" s="23">
        <v>1363</v>
      </c>
      <c r="K41" s="7"/>
    </row>
    <row r="42" spans="1:11" s="3" customFormat="1" ht="18" thickBot="1">
      <c r="A42" s="27" t="s">
        <v>9</v>
      </c>
      <c r="B42" s="28" t="s">
        <v>9</v>
      </c>
      <c r="C42" s="29">
        <f t="shared" si="3"/>
        <v>1400</v>
      </c>
      <c r="D42" s="29">
        <f t="shared" si="3"/>
        <v>1345</v>
      </c>
      <c r="E42" s="29">
        <f t="shared" si="3"/>
        <v>495073950</v>
      </c>
      <c r="F42" s="29">
        <f>IF(F30="","",MAX(F38,F34,F30))</f>
        <v>953400</v>
      </c>
      <c r="G42" s="29">
        <f>IF(G30="","",MIN(G38,G34,G30))</f>
        <v>73500</v>
      </c>
      <c r="H42" s="29">
        <f t="shared" si="2"/>
        <v>368084.7211895911</v>
      </c>
      <c r="I42" s="33">
        <v>286</v>
      </c>
      <c r="J42" s="31">
        <v>1288</v>
      </c>
      <c r="K42" s="7"/>
    </row>
    <row r="43" spans="1:10" s="3" customFormat="1" ht="17.25">
      <c r="A43" s="4"/>
      <c r="B43" s="4"/>
      <c r="C43" s="4"/>
      <c r="D43" s="4"/>
      <c r="E43" s="4"/>
      <c r="F43" s="4"/>
      <c r="G43" s="4"/>
      <c r="H43" s="5"/>
      <c r="I43" s="4"/>
      <c r="J43" s="4"/>
    </row>
    <row r="44" spans="1:10" s="3" customFormat="1" ht="17.25">
      <c r="A44" s="1"/>
      <c r="B44" s="1"/>
      <c r="C44" s="1"/>
      <c r="D44" s="1"/>
      <c r="E44" s="1"/>
      <c r="F44" s="1"/>
      <c r="G44" s="1"/>
      <c r="H44" s="6"/>
      <c r="I44" s="1"/>
      <c r="J44" s="1"/>
    </row>
    <row r="45" spans="1:10" s="3" customFormat="1" ht="18" thickBot="1">
      <c r="A45" s="1" t="s">
        <v>14</v>
      </c>
      <c r="B45" s="1"/>
      <c r="C45" s="1" t="s">
        <v>22</v>
      </c>
      <c r="D45" s="1"/>
      <c r="E45" s="1"/>
      <c r="F45" s="1"/>
      <c r="G45" s="1"/>
      <c r="H45" s="6"/>
      <c r="I45" s="1"/>
      <c r="J45" s="1"/>
    </row>
    <row r="46" spans="1:11" s="3" customFormat="1" ht="18" thickBot="1">
      <c r="A46" s="9"/>
      <c r="B46" s="8" t="s">
        <v>15</v>
      </c>
      <c r="C46" s="8" t="s">
        <v>20</v>
      </c>
      <c r="D46" s="9"/>
      <c r="E46" s="10"/>
      <c r="F46" s="10" t="s">
        <v>27</v>
      </c>
      <c r="G46" s="10"/>
      <c r="H46" s="32"/>
      <c r="I46" s="10"/>
      <c r="J46" s="11"/>
      <c r="K46" s="7"/>
    </row>
    <row r="47" spans="1:11" s="3" customFormat="1" ht="17.25">
      <c r="A47" s="13"/>
      <c r="B47" s="13"/>
      <c r="C47" s="13"/>
      <c r="D47" s="8" t="s">
        <v>21</v>
      </c>
      <c r="E47" s="8" t="s">
        <v>23</v>
      </c>
      <c r="F47" s="8" t="s">
        <v>26</v>
      </c>
      <c r="G47" s="8" t="s">
        <v>29</v>
      </c>
      <c r="H47" s="8" t="s">
        <v>31</v>
      </c>
      <c r="I47" s="8" t="s">
        <v>32</v>
      </c>
      <c r="J47" s="14" t="s">
        <v>34</v>
      </c>
      <c r="K47" s="7"/>
    </row>
    <row r="48" spans="1:11" s="3" customFormat="1" ht="18" thickBot="1">
      <c r="A48" s="13"/>
      <c r="B48" s="12" t="s">
        <v>16</v>
      </c>
      <c r="C48" s="12" t="s">
        <v>21</v>
      </c>
      <c r="D48" s="13"/>
      <c r="E48" s="12" t="s">
        <v>24</v>
      </c>
      <c r="F48" s="12" t="s">
        <v>24</v>
      </c>
      <c r="G48" s="12" t="s">
        <v>24</v>
      </c>
      <c r="H48" s="12" t="s">
        <v>24</v>
      </c>
      <c r="I48" s="12" t="s">
        <v>33</v>
      </c>
      <c r="J48" s="15" t="s">
        <v>24</v>
      </c>
      <c r="K48" s="7"/>
    </row>
    <row r="49" spans="1:11" s="3" customFormat="1" ht="17.25">
      <c r="A49" s="9"/>
      <c r="B49" s="16" t="s">
        <v>17</v>
      </c>
      <c r="C49" s="18">
        <f aca="true" t="shared" si="4" ref="C49:E52">C39+C17</f>
        <v>996</v>
      </c>
      <c r="D49" s="18">
        <f t="shared" si="4"/>
        <v>959</v>
      </c>
      <c r="E49" s="18">
        <f t="shared" si="4"/>
        <v>311630550</v>
      </c>
      <c r="F49" s="18">
        <f>MAX(F39,F17)</f>
        <v>953400</v>
      </c>
      <c r="G49" s="18">
        <f>MIN(G39,G17)</f>
        <v>93450</v>
      </c>
      <c r="H49" s="18">
        <f>IF(D49="","",+E49/D49)</f>
        <v>324953.6496350365</v>
      </c>
      <c r="I49" s="24">
        <v>267</v>
      </c>
      <c r="J49" s="19">
        <v>1216</v>
      </c>
      <c r="K49" s="7"/>
    </row>
    <row r="50" spans="1:11" s="3" customFormat="1" ht="17.25">
      <c r="A50" s="13"/>
      <c r="B50" s="20" t="s">
        <v>18</v>
      </c>
      <c r="C50" s="22">
        <f t="shared" si="4"/>
        <v>2</v>
      </c>
      <c r="D50" s="22">
        <f t="shared" si="4"/>
        <v>2</v>
      </c>
      <c r="E50" s="22">
        <f t="shared" si="4"/>
        <v>562800</v>
      </c>
      <c r="F50" s="22">
        <f>MAX(F40,F18)</f>
        <v>0</v>
      </c>
      <c r="G50" s="22">
        <f>MIN(G40,G18)</f>
        <v>0</v>
      </c>
      <c r="H50" s="22">
        <f>IF(D50="","",+E50/D50)</f>
        <v>281400</v>
      </c>
      <c r="I50" s="26">
        <v>345</v>
      </c>
      <c r="J50" s="23">
        <v>816</v>
      </c>
      <c r="K50" s="7"/>
    </row>
    <row r="51" spans="1:11" s="3" customFormat="1" ht="17.25">
      <c r="A51" s="13"/>
      <c r="B51" s="20" t="s">
        <v>19</v>
      </c>
      <c r="C51" s="22">
        <f t="shared" si="4"/>
        <v>1397</v>
      </c>
      <c r="D51" s="22">
        <f t="shared" si="4"/>
        <v>1366</v>
      </c>
      <c r="E51" s="22">
        <f t="shared" si="4"/>
        <v>579666150</v>
      </c>
      <c r="F51" s="22">
        <f>MAX(F41,F19)</f>
        <v>804300</v>
      </c>
      <c r="G51" s="22">
        <f>MIN(G41,G19)</f>
        <v>73500</v>
      </c>
      <c r="H51" s="22">
        <f>IF(D51="","",+E51/D51)</f>
        <v>424352.96486090776</v>
      </c>
      <c r="I51" s="26">
        <v>298</v>
      </c>
      <c r="J51" s="23">
        <v>1424</v>
      </c>
      <c r="K51" s="7"/>
    </row>
    <row r="52" spans="1:11" s="3" customFormat="1" ht="18" thickBot="1">
      <c r="A52" s="34"/>
      <c r="B52" s="28" t="s">
        <v>9</v>
      </c>
      <c r="C52" s="29">
        <f t="shared" si="4"/>
        <v>2395</v>
      </c>
      <c r="D52" s="29">
        <f t="shared" si="4"/>
        <v>2327</v>
      </c>
      <c r="E52" s="29">
        <f t="shared" si="4"/>
        <v>891859500</v>
      </c>
      <c r="F52" s="29">
        <f>MAX(F42,F20)</f>
        <v>953400</v>
      </c>
      <c r="G52" s="29">
        <f>MIN(G42,G20)</f>
        <v>73500</v>
      </c>
      <c r="H52" s="29">
        <f>IF(D52="","",+E52/D52)</f>
        <v>383265.79286635155</v>
      </c>
      <c r="I52" s="30">
        <v>285</v>
      </c>
      <c r="J52" s="31">
        <v>1343</v>
      </c>
      <c r="K52" s="7"/>
    </row>
    <row r="53" spans="1:10" s="3" customFormat="1" ht="17.25">
      <c r="A53" s="4"/>
      <c r="B53" s="4"/>
      <c r="C53" s="4"/>
      <c r="D53" s="4"/>
      <c r="E53" s="4"/>
      <c r="F53" s="4"/>
      <c r="G53" s="4"/>
      <c r="H53" s="4"/>
      <c r="I53" s="4"/>
      <c r="J53" s="4"/>
    </row>
  </sheetData>
  <printOptions horizontalCentered="1" verticalCentered="1"/>
  <pageMargins left="0.5118110236220472" right="0.5118110236220472" top="0.5118110236220472" bottom="0.5118110236220472" header="0" footer="0"/>
  <pageSetup horizontalDpi="600" verticalDpi="600" orientation="portrait" paperSize="9" scale="84" r:id="rId1"/>
  <rowBreaks count="1" manualBreakCount="1">
    <brk id="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